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xml" ContentType="application/vnd.openxmlformats-officedocument.drawingml.chart+xml"/>
  <Override PartName="/xl/worksheets/sheet1.xml" ContentType="application/vnd.openxmlformats-officedocument.spreadsheetml.worksheet+xml"/>
  <Override PartName="/xl/drawings/drawing14.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0.xml" ContentType="application/vnd.openxmlformats-officedocument.spreadsheetml.worksheet+xml"/>
  <Override PartName="/xl/drawings/drawing2.xml" ContentType="application/vnd.openxmlformats-officedocument.drawing+xml"/>
  <Override PartName="/xl/drawings/drawing5.xml" ContentType="application/vnd.openxmlformats-officedocument.drawing+xml"/>
  <Override PartName="/xl/drawings/drawing13.xml" ContentType="application/vnd.openxmlformats-officedocument.drawing+xml"/>
  <Override PartName="/xl/drawings/drawing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drawings/drawing6.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708" windowWidth="7692" windowHeight="7236" activeTab="18"/>
  </bookViews>
  <sheets>
    <sheet name="المقدمة" sheetId="24" r:id="rId1"/>
    <sheet name="التقديم" sheetId="2" r:id="rId2"/>
    <sheet name="Bank" sheetId="35" r:id="rId3"/>
    <sheet name="79" sheetId="3" r:id="rId4"/>
    <sheet name="80" sheetId="4" r:id="rId5"/>
    <sheet name="81" sheetId="6" r:id="rId6"/>
    <sheet name="82" sheetId="7" r:id="rId7"/>
    <sheet name="83" sheetId="8" r:id="rId8"/>
    <sheet name="84" sheetId="9" r:id="rId9"/>
    <sheet name="85" sheetId="49" r:id="rId10"/>
    <sheet name="86" sheetId="50" r:id="rId11"/>
    <sheet name="INSURANCE" sheetId="36" r:id="rId12"/>
    <sheet name="87" sheetId="11" r:id="rId13"/>
    <sheet name="88" sheetId="25" r:id="rId14"/>
    <sheet name="Gr_24" sheetId="26" r:id="rId15"/>
    <sheet name="89" sheetId="12" r:id="rId16"/>
    <sheet name="Gr_25" sheetId="27" r:id="rId17"/>
    <sheet name="90" sheetId="51" r:id="rId18"/>
    <sheet name="91" sheetId="52" r:id="rId19"/>
    <sheet name="GR_26" sheetId="31" r:id="rId20"/>
  </sheets>
  <externalReferences>
    <externalReference r:id="rId21"/>
  </externalReferences>
  <definedNames>
    <definedName name="_xlnm.Print_Area" localSheetId="3">'79'!$A$1:$L$26</definedName>
    <definedName name="_xlnm.Print_Area" localSheetId="4">'80'!$A$1:$M$15</definedName>
    <definedName name="_xlnm.Print_Area" localSheetId="5">'81'!$A$1:$K$16</definedName>
    <definedName name="_xlnm.Print_Area" localSheetId="6">'82'!$A$1:$J$19</definedName>
    <definedName name="_xlnm.Print_Area" localSheetId="7">'83'!$A$1:$I$21</definedName>
    <definedName name="_xlnm.Print_Area" localSheetId="8">'84'!$A$1:$S$16</definedName>
    <definedName name="_xlnm.Print_Area" localSheetId="9">'85'!$A$1:$G$26</definedName>
    <definedName name="_xlnm.Print_Area" localSheetId="10">'86'!$A$1:$G$35</definedName>
    <definedName name="_xlnm.Print_Area" localSheetId="12">'87'!$A$1:$I$16</definedName>
    <definedName name="_xlnm.Print_Area" localSheetId="13">'88'!$A$1:$I$14</definedName>
    <definedName name="_xlnm.Print_Area" localSheetId="15">'89'!$A$1:$I$15</definedName>
    <definedName name="_xlnm.Print_Area" localSheetId="17">'90'!$A$1:$F$28</definedName>
    <definedName name="_xlnm.Print_Area" localSheetId="18">'91'!$A$1:$G$14</definedName>
    <definedName name="_xlnm.Print_Area" localSheetId="2">Bank!$A$1:$A$40</definedName>
    <definedName name="_xlnm.Print_Area" localSheetId="14">Gr_24!$A$1:$I$26</definedName>
    <definedName name="_xlnm.Print_Area" localSheetId="16">Gr_25!$A$1:$I$28</definedName>
    <definedName name="_xlnm.Print_Area" localSheetId="19">GR_26!$A$1:$H$34</definedName>
    <definedName name="_xlnm.Print_Area" localSheetId="11">INSURANCE!$A$1:$A$40</definedName>
    <definedName name="_xlnm.Print_Area" localSheetId="1">التقديم!$A$1:$C$12</definedName>
    <definedName name="_xlnm.Print_Area" localSheetId="0">المقدمة!$A$1:$A$40</definedName>
  </definedNames>
  <calcPr calcId="145621"/>
</workbook>
</file>

<file path=xl/calcChain.xml><?xml version="1.0" encoding="utf-8"?>
<calcChain xmlns="http://schemas.openxmlformats.org/spreadsheetml/2006/main">
  <c r="L3" i="31" l="1"/>
  <c r="K3" i="31"/>
  <c r="J3" i="31"/>
  <c r="B27" i="51" l="1"/>
  <c r="B25" i="51"/>
  <c r="E23" i="51"/>
  <c r="D23" i="51"/>
  <c r="C23" i="51"/>
  <c r="B22" i="51"/>
  <c r="B21" i="51"/>
  <c r="B23" i="51" s="1"/>
  <c r="B20" i="51"/>
  <c r="E18" i="51"/>
  <c r="E24" i="51" s="1"/>
  <c r="E26" i="51" s="1"/>
  <c r="E28" i="51" s="1"/>
  <c r="D18" i="51"/>
  <c r="D24" i="51" s="1"/>
  <c r="D26" i="51" s="1"/>
  <c r="D28" i="51" s="1"/>
  <c r="C18" i="51"/>
  <c r="C24" i="51" s="1"/>
  <c r="C26" i="51" s="1"/>
  <c r="C28" i="51" s="1"/>
  <c r="B17" i="51"/>
  <c r="B16" i="51"/>
  <c r="B15" i="51"/>
  <c r="B14" i="51"/>
  <c r="B13" i="51"/>
  <c r="B12" i="51"/>
  <c r="B18" i="51" s="1"/>
  <c r="B24" i="51" l="1"/>
  <c r="B26" i="51" s="1"/>
  <c r="B28" i="51" s="1"/>
  <c r="G16" i="11" l="1"/>
  <c r="F25" i="49"/>
  <c r="B25" i="49" s="1"/>
  <c r="B23" i="49"/>
  <c r="E22" i="49"/>
  <c r="E24" i="49" s="1"/>
  <c r="E26" i="49" s="1"/>
  <c r="F21" i="49"/>
  <c r="E21" i="49"/>
  <c r="D21" i="49"/>
  <c r="C21" i="49"/>
  <c r="B21" i="49"/>
  <c r="B20" i="49"/>
  <c r="B19" i="49"/>
  <c r="B18" i="49"/>
  <c r="F16" i="49"/>
  <c r="F22" i="49" s="1"/>
  <c r="F24" i="49" s="1"/>
  <c r="F26" i="49" s="1"/>
  <c r="E16" i="49"/>
  <c r="D16" i="49"/>
  <c r="D22" i="49" s="1"/>
  <c r="D24" i="49" s="1"/>
  <c r="D26" i="49" s="1"/>
  <c r="C16" i="49"/>
  <c r="C22" i="49" s="1"/>
  <c r="C24" i="49" s="1"/>
  <c r="C26" i="49" s="1"/>
  <c r="B15" i="49"/>
  <c r="B14" i="49"/>
  <c r="B13" i="49"/>
  <c r="B12" i="49"/>
  <c r="B16" i="49" s="1"/>
  <c r="B22" i="49" s="1"/>
  <c r="B24" i="49" s="1"/>
  <c r="B26" i="49" s="1"/>
  <c r="R16" i="9" l="1"/>
  <c r="R15" i="9"/>
  <c r="I16" i="9"/>
  <c r="I15" i="9"/>
  <c r="G15" i="8"/>
  <c r="G16" i="8" s="1"/>
  <c r="G17" i="8" s="1"/>
  <c r="J26" i="3"/>
  <c r="J17" i="3"/>
  <c r="I15" i="6"/>
  <c r="D15" i="6"/>
  <c r="H15" i="6"/>
  <c r="K15" i="4"/>
  <c r="J15" i="4"/>
  <c r="J14" i="4"/>
  <c r="K14" i="4" s="1"/>
  <c r="J13" i="4"/>
  <c r="K13" i="4" s="1"/>
  <c r="J12" i="4"/>
  <c r="K12" i="4" s="1"/>
  <c r="J11" i="4"/>
  <c r="K11" i="4" s="1"/>
  <c r="G15" i="12" l="1"/>
  <c r="G13" i="12" l="1"/>
  <c r="G12" i="25" l="1"/>
  <c r="G14" i="11" l="1"/>
  <c r="R14" i="9" l="1"/>
  <c r="I14" i="9"/>
  <c r="E15" i="8"/>
  <c r="E16" i="8" s="1"/>
  <c r="E17" i="8" s="1"/>
  <c r="D15" i="8"/>
  <c r="D16" i="8" s="1"/>
  <c r="D17" i="8" s="1"/>
  <c r="C15" i="8"/>
  <c r="C16" i="8" s="1"/>
  <c r="C17" i="8" s="1"/>
  <c r="F18" i="7"/>
  <c r="E18" i="7"/>
  <c r="D18" i="7"/>
  <c r="H13" i="6"/>
  <c r="D13" i="6"/>
  <c r="H12" i="6"/>
  <c r="I12" i="6" s="1"/>
  <c r="D12" i="6"/>
  <c r="H11" i="6"/>
  <c r="I11" i="6" s="1"/>
  <c r="D11" i="6"/>
  <c r="I13" i="6" l="1"/>
  <c r="H17" i="3"/>
  <c r="G17" i="3"/>
  <c r="E17" i="3"/>
  <c r="R12" i="9" l="1"/>
  <c r="R13" i="9"/>
  <c r="F15" i="8" l="1"/>
  <c r="F16" i="8" s="1"/>
  <c r="F17" i="8" s="1"/>
  <c r="I12" i="9"/>
  <c r="I13" i="9"/>
  <c r="G12" i="11" l="1"/>
  <c r="G13" i="11"/>
  <c r="G14" i="25" l="1"/>
  <c r="G11" i="25" l="1"/>
  <c r="G10" i="25"/>
  <c r="G18" i="7" l="1"/>
  <c r="H14" i="6"/>
  <c r="D14" i="6"/>
  <c r="I14" i="6" l="1"/>
  <c r="I26" i="3" l="1"/>
  <c r="I17" i="3"/>
  <c r="H26" i="3"/>
  <c r="G10" i="12" l="1"/>
  <c r="G11" i="12"/>
  <c r="G12" i="12"/>
  <c r="G11" i="11" l="1"/>
  <c r="G10" i="11"/>
  <c r="R11" i="9"/>
  <c r="I11" i="9"/>
  <c r="R10" i="9"/>
  <c r="I10" i="9"/>
  <c r="C18" i="7"/>
  <c r="H10" i="6"/>
  <c r="D10" i="6"/>
  <c r="H9" i="6"/>
  <c r="D9" i="6"/>
  <c r="J10" i="4"/>
  <c r="K10" i="4" s="1"/>
  <c r="J9" i="4"/>
  <c r="K9" i="4" s="1"/>
  <c r="G26" i="3"/>
  <c r="E26" i="3"/>
  <c r="D26" i="3"/>
  <c r="C26" i="3"/>
  <c r="D17" i="3"/>
  <c r="F26" i="3"/>
  <c r="F17" i="3"/>
  <c r="C17" i="3"/>
  <c r="I10" i="6" l="1"/>
  <c r="I9" i="6"/>
</calcChain>
</file>

<file path=xl/sharedStrings.xml><?xml version="1.0" encoding="utf-8"?>
<sst xmlns="http://schemas.openxmlformats.org/spreadsheetml/2006/main" count="425" uniqueCount="323">
  <si>
    <t>مصادر البيانات :</t>
  </si>
  <si>
    <t xml:space="preserve">   1 - Qatar Central Bank.</t>
  </si>
  <si>
    <t>الحسابات المالية لمصرف قطر المركزي</t>
  </si>
  <si>
    <t>FINANCIAL STATEMENT OF QATAR CENTRAL BANK</t>
  </si>
  <si>
    <t>الذهب</t>
  </si>
  <si>
    <t>Gold</t>
  </si>
  <si>
    <t>أرصدة لدى البنوك الاجنبية</t>
  </si>
  <si>
    <t>أرصدة لدى البنوك المحلية</t>
  </si>
  <si>
    <t>موجودات أخرى</t>
  </si>
  <si>
    <t xml:space="preserve">المجموع  </t>
  </si>
  <si>
    <t xml:space="preserve">Total  </t>
  </si>
  <si>
    <t>النقد المتداول</t>
  </si>
  <si>
    <t>رأس المال والاحتياطي</t>
  </si>
  <si>
    <t>ودائع البنوك المحلية</t>
  </si>
  <si>
    <t>مطلوبات أخرى</t>
  </si>
  <si>
    <t>CURRENCY IN CIRCULATION</t>
  </si>
  <si>
    <t>المجموع</t>
  </si>
  <si>
    <t>1Q.R</t>
  </si>
  <si>
    <t>5Q.R</t>
  </si>
  <si>
    <t>10Q.R</t>
  </si>
  <si>
    <t>50Q.R</t>
  </si>
  <si>
    <t>100Q.R</t>
  </si>
  <si>
    <t>500Q.R</t>
  </si>
  <si>
    <t>Total</t>
  </si>
  <si>
    <t>(1) في نهاية السنة</t>
  </si>
  <si>
    <t>(1) At the end of year.</t>
  </si>
  <si>
    <t>التجارة</t>
  </si>
  <si>
    <t>الصناعة</t>
  </si>
  <si>
    <t>الزراعة</t>
  </si>
  <si>
    <t>أخرى</t>
  </si>
  <si>
    <t>(1) في نهاية السنة .</t>
  </si>
  <si>
    <t>(1) At the end of the year .</t>
  </si>
  <si>
    <t>عرض النقد والسيولة المحلية في دولة قطر</t>
  </si>
  <si>
    <t>MONEY SUPPLY AND LOCAL LIQUIDITY IN QATAR</t>
  </si>
  <si>
    <t>الميزانية الموحدة للبنوك التجارية</t>
  </si>
  <si>
    <t>CONSOLIDATED BALANCE SHEET OF COMMERCIAL BANKS</t>
  </si>
  <si>
    <t>VALUE OF WRITTEN PREMIUMS BY TYPE</t>
  </si>
  <si>
    <t>قيمة تعويضات التأمين المدفوعة حسب النوع</t>
  </si>
  <si>
    <t>VALUE OF PAID CLAIMS BY TYPE</t>
  </si>
  <si>
    <t>عدد وثائق التأمين المصدرة حسب النوع</t>
  </si>
  <si>
    <t>NUMBER OF INSURANCE POLICIES ISSUED BY TYPE</t>
  </si>
  <si>
    <t>Real Estate</t>
  </si>
  <si>
    <t>الاحتياطي الالزامي</t>
  </si>
  <si>
    <t xml:space="preserve">                                             السنة
  النشاط الاقتصادي  </t>
  </si>
  <si>
    <t xml:space="preserve">                                           السنة
  البيان  </t>
  </si>
  <si>
    <t xml:space="preserve">                 النوع
  السنة  </t>
  </si>
  <si>
    <t>الموجودات :</t>
  </si>
  <si>
    <t>Liabilities :</t>
  </si>
  <si>
    <t>Assets :</t>
  </si>
  <si>
    <t>المطلوبات :</t>
  </si>
  <si>
    <t xml:space="preserve">         Particulars
  Year  </t>
  </si>
  <si>
    <t xml:space="preserve">                البيان
 السنة  </t>
  </si>
  <si>
    <r>
      <t xml:space="preserve">النقل
</t>
    </r>
    <r>
      <rPr>
        <b/>
        <sz val="8"/>
        <rFont val="Arial"/>
        <family val="2"/>
      </rPr>
      <t>Cargo</t>
    </r>
  </si>
  <si>
    <t>قيمة الأقساط المصدرة حسب النوع</t>
  </si>
  <si>
    <t>البيان</t>
  </si>
  <si>
    <t>قطرية</t>
  </si>
  <si>
    <t>عربية</t>
  </si>
  <si>
    <t>Qatari</t>
  </si>
  <si>
    <t>Arabic</t>
  </si>
  <si>
    <t>A- Gross Output</t>
  </si>
  <si>
    <t>1- Goods</t>
  </si>
  <si>
    <t>2- Services</t>
  </si>
  <si>
    <t>C- Gross Value Added (A-B)</t>
  </si>
  <si>
    <t>D- Depreciation</t>
  </si>
  <si>
    <t>E- Net Value Added (C-D)</t>
  </si>
  <si>
    <t>G- Operating Surplus (E-F)</t>
  </si>
  <si>
    <t>European</t>
  </si>
  <si>
    <t>أوروبية</t>
  </si>
  <si>
    <t>1- Interest Received</t>
  </si>
  <si>
    <t>2- Interest Paid</t>
  </si>
  <si>
    <t>3- Revenue of Bonds</t>
  </si>
  <si>
    <t>4- Other Revenues</t>
  </si>
  <si>
    <t>النقد المصدر</t>
  </si>
  <si>
    <t>الأستهلاك</t>
  </si>
  <si>
    <t xml:space="preserve">  1 - النقدالمتداول</t>
  </si>
  <si>
    <r>
      <t>DEPOSITS</t>
    </r>
    <r>
      <rPr>
        <b/>
        <vertAlign val="superscript"/>
        <sz val="12"/>
        <rFont val="Arial"/>
        <family val="2"/>
      </rPr>
      <t xml:space="preserve"> (1)</t>
    </r>
    <r>
      <rPr>
        <b/>
        <sz val="12"/>
        <rFont val="Arial"/>
        <family val="2"/>
      </rPr>
      <t xml:space="preserve"> AT COMMERCIAL BANKS</t>
    </r>
  </si>
  <si>
    <t xml:space="preserve">                                                   السنة
  البيان  </t>
  </si>
  <si>
    <t xml:space="preserve">                                                               Year 
  Particulars </t>
  </si>
  <si>
    <t xml:space="preserve">                                Type
 Year  </t>
  </si>
  <si>
    <t>المسكوكات
Coins</t>
  </si>
  <si>
    <r>
      <t xml:space="preserve">الأوراق النقدية  </t>
    </r>
    <r>
      <rPr>
        <b/>
        <sz val="8"/>
        <rFont val="Arial"/>
        <family val="2"/>
      </rPr>
      <t>Notes</t>
    </r>
  </si>
  <si>
    <r>
      <t xml:space="preserve">عملات اجنبية
</t>
    </r>
    <r>
      <rPr>
        <b/>
        <sz val="8"/>
        <rFont val="Arial"/>
        <family val="2"/>
      </rPr>
      <t>Foreign Currency</t>
    </r>
  </si>
  <si>
    <r>
      <t xml:space="preserve">تحت الطلب
</t>
    </r>
    <r>
      <rPr>
        <b/>
        <sz val="8"/>
        <rFont val="Arial"/>
        <family val="2"/>
      </rPr>
      <t>Demand</t>
    </r>
  </si>
  <si>
    <r>
      <t xml:space="preserve">توفير ولأجل
</t>
    </r>
    <r>
      <rPr>
        <b/>
        <sz val="8"/>
        <rFont val="Arial"/>
        <family val="2"/>
      </rPr>
      <t>Saving &amp; Time</t>
    </r>
  </si>
  <si>
    <r>
      <t xml:space="preserve">الودائع </t>
    </r>
    <r>
      <rPr>
        <b/>
        <vertAlign val="superscript"/>
        <sz val="16"/>
        <rFont val="Arial"/>
        <family val="2"/>
      </rPr>
      <t>(1)</t>
    </r>
    <r>
      <rPr>
        <b/>
        <sz val="16"/>
        <rFont val="Arial"/>
        <family val="2"/>
      </rPr>
      <t xml:space="preserve"> لدى البنوك التجارية</t>
    </r>
  </si>
  <si>
    <t xml:space="preserve">                                البيان
 السنة  </t>
  </si>
  <si>
    <t xml:space="preserve">                         Particulars
  Year  </t>
  </si>
  <si>
    <r>
      <t xml:space="preserve">الموجودات </t>
    </r>
    <r>
      <rPr>
        <b/>
        <sz val="8"/>
        <rFont val="Arial"/>
        <family val="2"/>
      </rPr>
      <t>Assets</t>
    </r>
  </si>
  <si>
    <r>
      <t xml:space="preserve">المطلوبات </t>
    </r>
    <r>
      <rPr>
        <b/>
        <sz val="8"/>
        <rFont val="Arial"/>
        <family val="2"/>
      </rPr>
      <t>Liabilities</t>
    </r>
  </si>
  <si>
    <r>
      <t xml:space="preserve">السيارات
</t>
    </r>
    <r>
      <rPr>
        <b/>
        <sz val="8"/>
        <rFont val="Arial"/>
        <family val="2"/>
      </rPr>
      <t>Cars</t>
    </r>
  </si>
  <si>
    <r>
      <t xml:space="preserve">الحريق/السرقة
</t>
    </r>
    <r>
      <rPr>
        <b/>
        <sz val="8"/>
        <rFont val="Arial"/>
        <family val="2"/>
      </rPr>
      <t>Fire/Theft</t>
    </r>
  </si>
  <si>
    <t xml:space="preserve">                               Type
 Year  </t>
  </si>
  <si>
    <t xml:space="preserve">                 النوع
  السنة  </t>
  </si>
  <si>
    <t xml:space="preserve">                              Type
 Year  </t>
  </si>
  <si>
    <t xml:space="preserve">   1 - مصرف قطر المركزي .</t>
  </si>
  <si>
    <t>2008/12/31</t>
  </si>
  <si>
    <t xml:space="preserve"> 2008/12/31</t>
  </si>
  <si>
    <t>2009/12/31</t>
  </si>
  <si>
    <t>31/12/2009</t>
  </si>
  <si>
    <t>31/12/2008</t>
  </si>
  <si>
    <t xml:space="preserve">                                           Year
  Economic Activity  </t>
  </si>
  <si>
    <t>Trade</t>
  </si>
  <si>
    <t>Industry</t>
  </si>
  <si>
    <t>Agriculture</t>
  </si>
  <si>
    <t>Others</t>
  </si>
  <si>
    <t xml:space="preserve">                                                Year 
  Particulars </t>
  </si>
  <si>
    <t xml:space="preserve">  1 - Currency Issued</t>
  </si>
  <si>
    <r>
      <t xml:space="preserve">المجموع
</t>
    </r>
    <r>
      <rPr>
        <b/>
        <sz val="8"/>
        <rFont val="Arial"/>
        <family val="2"/>
      </rPr>
      <t>Total</t>
    </r>
  </si>
  <si>
    <t xml:space="preserve"> 2009/12/31</t>
  </si>
  <si>
    <r>
      <t>المجموع</t>
    </r>
    <r>
      <rPr>
        <b/>
        <sz val="12"/>
        <rFont val="Arial"/>
        <family val="2"/>
      </rPr>
      <t xml:space="preserve">
</t>
    </r>
    <r>
      <rPr>
        <b/>
        <sz val="8"/>
        <rFont val="Arial"/>
        <family val="2"/>
      </rPr>
      <t>Total</t>
    </r>
  </si>
  <si>
    <t xml:space="preserve">   2 - البنوك التجارية.</t>
  </si>
  <si>
    <t xml:space="preserve">   3 - شركات التأمين .</t>
  </si>
  <si>
    <t xml:space="preserve">   2 -The Commercial Banks.</t>
  </si>
  <si>
    <t xml:space="preserve">   3 - Insurance Companies.</t>
  </si>
  <si>
    <r>
      <t xml:space="preserve">المجموع الكلى
</t>
    </r>
    <r>
      <rPr>
        <b/>
        <sz val="8"/>
        <rFont val="Arial"/>
        <family val="2"/>
      </rPr>
      <t>G.Total</t>
    </r>
  </si>
  <si>
    <r>
      <t xml:space="preserve">ودائع القطاع العام
</t>
    </r>
    <r>
      <rPr>
        <b/>
        <sz val="8"/>
        <rFont val="Arial"/>
        <family val="2"/>
      </rPr>
      <t>Public Sector Deposits</t>
    </r>
  </si>
  <si>
    <r>
      <t xml:space="preserve"> ودائع غير المقيمين
</t>
    </r>
    <r>
      <rPr>
        <b/>
        <sz val="8"/>
        <rFont val="Arial"/>
        <family val="2"/>
      </rPr>
      <t>Non Resident Deposits</t>
    </r>
  </si>
  <si>
    <r>
      <t xml:space="preserve">الائتمان </t>
    </r>
    <r>
      <rPr>
        <b/>
        <vertAlign val="superscript"/>
        <sz val="16"/>
        <rFont val="Arial"/>
        <family val="2"/>
      </rPr>
      <t>(1)</t>
    </r>
    <r>
      <rPr>
        <b/>
        <sz val="16"/>
        <rFont val="Arial"/>
        <family val="2"/>
      </rPr>
      <t xml:space="preserve"> المصرفي المحلى حسب النشاط الاقتصادي</t>
    </r>
  </si>
  <si>
    <r>
      <t>LOCAL BANKS CREDIT</t>
    </r>
    <r>
      <rPr>
        <b/>
        <vertAlign val="superscript"/>
        <sz val="12"/>
        <rFont val="Arial"/>
        <family val="2"/>
      </rPr>
      <t xml:space="preserve"> (1)</t>
    </r>
    <r>
      <rPr>
        <b/>
        <sz val="12"/>
        <rFont val="Arial"/>
        <family val="2"/>
      </rPr>
      <t xml:space="preserve"> BY ECONOMIC ACTIVITY</t>
    </r>
  </si>
  <si>
    <t xml:space="preserve">مجموع الائتمان المحلى </t>
  </si>
  <si>
    <t>القطاع العام</t>
  </si>
  <si>
    <t>الخدمات</t>
  </si>
  <si>
    <t>المقاولون</t>
  </si>
  <si>
    <t>العقارات</t>
  </si>
  <si>
    <t xml:space="preserve">  2 - ودائع تحت الطلب</t>
  </si>
  <si>
    <t xml:space="preserve">  3 - ودائع توفير ولأجل</t>
  </si>
  <si>
    <t xml:space="preserve">  4 - ودائع بالعملات الأجنبية</t>
  </si>
  <si>
    <t xml:space="preserve">  5 - ودائع حكومية :</t>
  </si>
  <si>
    <t>M1 =1 + 2</t>
  </si>
  <si>
    <t>M2 =3 + 4 + 6</t>
  </si>
  <si>
    <t>M3 = 5 + 7</t>
  </si>
  <si>
    <t>Public Sector</t>
  </si>
  <si>
    <t>Consumption</t>
  </si>
  <si>
    <t>Services</t>
  </si>
  <si>
    <r>
      <t xml:space="preserve">الاستثمارات المحلية
</t>
    </r>
    <r>
      <rPr>
        <sz val="8"/>
        <rFont val="Arial"/>
        <family val="2"/>
      </rPr>
      <t>Domestic Investments</t>
    </r>
  </si>
  <si>
    <r>
      <t>أرصدة لدى البنوك في قطر</t>
    </r>
    <r>
      <rPr>
        <b/>
        <sz val="11"/>
        <rFont val="Arial"/>
        <family val="2"/>
      </rPr>
      <t xml:space="preserve">
</t>
    </r>
    <r>
      <rPr>
        <sz val="8"/>
        <rFont val="Arial"/>
        <family val="2"/>
      </rPr>
      <t>Balance with Qatari Banks</t>
    </r>
  </si>
  <si>
    <r>
      <t>الموجودات الأجنبية</t>
    </r>
    <r>
      <rPr>
        <b/>
        <sz val="11"/>
        <rFont val="Arial"/>
        <family val="2"/>
      </rPr>
      <t xml:space="preserve">
</t>
    </r>
    <r>
      <rPr>
        <sz val="8"/>
        <rFont val="Arial"/>
        <family val="2"/>
      </rPr>
      <t>Foreign Assets</t>
    </r>
  </si>
  <si>
    <r>
      <t xml:space="preserve">الاحتياطات
</t>
    </r>
    <r>
      <rPr>
        <sz val="8"/>
        <rFont val="Arial"/>
        <family val="2"/>
      </rPr>
      <t>Reserves</t>
    </r>
  </si>
  <si>
    <r>
      <t>الموجودات الثابتة</t>
    </r>
    <r>
      <rPr>
        <b/>
        <sz val="11"/>
        <rFont val="Arial"/>
        <family val="2"/>
      </rPr>
      <t xml:space="preserve">
</t>
    </r>
    <r>
      <rPr>
        <sz val="8"/>
        <rFont val="Arial"/>
        <family val="2"/>
      </rPr>
      <t>Fixed Assets</t>
    </r>
  </si>
  <si>
    <r>
      <t>الموجودات الأخرى</t>
    </r>
    <r>
      <rPr>
        <b/>
        <sz val="11"/>
        <rFont val="Arial"/>
        <family val="2"/>
      </rPr>
      <t xml:space="preserve">
</t>
    </r>
    <r>
      <rPr>
        <sz val="8"/>
        <rFont val="Arial"/>
        <family val="2"/>
      </rPr>
      <t>Other Assets</t>
    </r>
  </si>
  <si>
    <r>
      <t xml:space="preserve">ودائع المقيمين
</t>
    </r>
    <r>
      <rPr>
        <sz val="8"/>
        <rFont val="Arial"/>
        <family val="2"/>
      </rPr>
      <t>Resident Deposits</t>
    </r>
  </si>
  <si>
    <r>
      <t xml:space="preserve">أرصدة للبنوك فى قطر
</t>
    </r>
    <r>
      <rPr>
        <sz val="8"/>
        <rFont val="Arial"/>
        <family val="2"/>
      </rPr>
      <t>Due to Bankes in Qatar</t>
    </r>
  </si>
  <si>
    <r>
      <t xml:space="preserve">أرصدة مصرف قطر المركزى
</t>
    </r>
    <r>
      <rPr>
        <sz val="8"/>
        <rFont val="Arial"/>
        <family val="2"/>
      </rPr>
      <t>Due to QCB</t>
    </r>
  </si>
  <si>
    <r>
      <t xml:space="preserve">أوراق مالية مدينة
</t>
    </r>
    <r>
      <rPr>
        <sz val="8"/>
        <rFont val="Arial"/>
        <family val="2"/>
      </rPr>
      <t>Debt Securities</t>
    </r>
  </si>
  <si>
    <r>
      <t xml:space="preserve">المطلوبات الأجنبية
</t>
    </r>
    <r>
      <rPr>
        <sz val="8"/>
        <rFont val="Arial"/>
        <family val="2"/>
      </rPr>
      <t>Foreign Liabilities</t>
    </r>
  </si>
  <si>
    <r>
      <t xml:space="preserve">حسابات رأس المال
</t>
    </r>
    <r>
      <rPr>
        <sz val="9"/>
        <rFont val="Arial"/>
        <family val="2"/>
      </rPr>
      <t>Capital 
Accounts</t>
    </r>
  </si>
  <si>
    <r>
      <t xml:space="preserve"> مخصصات
</t>
    </r>
    <r>
      <rPr>
        <sz val="8"/>
        <rFont val="Arial"/>
        <family val="2"/>
      </rPr>
      <t>Provision</t>
    </r>
  </si>
  <si>
    <r>
      <t xml:space="preserve">مطلوبات أخرى
</t>
    </r>
    <r>
      <rPr>
        <sz val="8"/>
        <rFont val="Arial"/>
        <family val="2"/>
      </rPr>
      <t>Other Liabilities</t>
    </r>
  </si>
  <si>
    <t>ويحوى الفصل أيضا على مؤشرات احصائية تعكس التسهيلات الائتمانية وارصدة الودائع بالعملات الاجنبية والمحلية لكل من القطاعات الحكومي والخاص والمختلط واجمالي الموجودات والمطلوبات لكافة البنوك .</t>
  </si>
  <si>
    <t>Data Sources   :</t>
  </si>
  <si>
    <t>سندات وأذونات خزينة أجنبية</t>
  </si>
  <si>
    <t>ودائع حقوق السحب الخاصة</t>
  </si>
  <si>
    <t>مستحقات الحكومة</t>
  </si>
  <si>
    <t>حساب اعادة التقييم</t>
  </si>
  <si>
    <t>Foreign securities</t>
  </si>
  <si>
    <t>Balances with foreign banks</t>
  </si>
  <si>
    <t>Balances with local banks</t>
  </si>
  <si>
    <t>SDR holding</t>
  </si>
  <si>
    <t>Other assets</t>
  </si>
  <si>
    <t>Capital and reserves</t>
  </si>
  <si>
    <t>Deposits of local banks</t>
  </si>
  <si>
    <t>Other liabilities</t>
  </si>
  <si>
    <t>نهاية القترة</t>
  </si>
  <si>
    <r>
      <t xml:space="preserve">المجموع
العام
</t>
    </r>
    <r>
      <rPr>
        <b/>
        <sz val="8"/>
        <rFont val="Arial"/>
        <family val="2"/>
      </rPr>
      <t>G.Total</t>
    </r>
  </si>
  <si>
    <t>End of period</t>
  </si>
  <si>
    <t xml:space="preserve">  2 - Demand Deposits</t>
  </si>
  <si>
    <t xml:space="preserve">  3 - Time and Savings Deposits</t>
  </si>
  <si>
    <t xml:space="preserve">  4 - Deposits in Foreign Currency</t>
  </si>
  <si>
    <t xml:space="preserve">  5 - Government Deposits :</t>
  </si>
  <si>
    <t xml:space="preserve">  6 - Money Supply (M1)</t>
  </si>
  <si>
    <t xml:space="preserve">  7 - Money Supply (M2)</t>
  </si>
  <si>
    <t xml:space="preserve">  8 - Money Supply (M3)</t>
  </si>
  <si>
    <t>التوزيع النسبي لقيمة تعويضات التأمين المدفوعة حسب نوع التأمين</t>
  </si>
  <si>
    <t>PERCENTAGE DISTRIBUTION OF PAID CLAIMS BY TYPE OF INSURNCE</t>
  </si>
  <si>
    <t xml:space="preserve"> 2012/12/31</t>
  </si>
  <si>
    <t>Other</t>
  </si>
  <si>
    <t>حصة دولة قطر لدى صندوق النقد الدولي</t>
  </si>
  <si>
    <t>IMF Reserve Position</t>
  </si>
  <si>
    <r>
      <t xml:space="preserve">اخرى
</t>
    </r>
    <r>
      <rPr>
        <b/>
        <sz val="8"/>
        <rFont val="Arial"/>
        <family val="2"/>
      </rPr>
      <t>Other</t>
    </r>
  </si>
  <si>
    <t>The chapter also includes indicators reflecting credit facilities, balances of foreign and local currencies for each of the government, private, and mixed sectors as well as total assets and liabilities of banks.</t>
  </si>
  <si>
    <t>Due to Government</t>
  </si>
  <si>
    <t>Required reserve</t>
  </si>
  <si>
    <t>Revaluation account</t>
  </si>
  <si>
    <t>Contractors</t>
  </si>
  <si>
    <t xml:space="preserve">Total Local Credit  </t>
  </si>
  <si>
    <t>Currency issued</t>
  </si>
  <si>
    <t xml:space="preserve"> 2013/12/31</t>
  </si>
  <si>
    <t>31/21/2014</t>
  </si>
  <si>
    <t>قطرية
Qatari</t>
  </si>
  <si>
    <t>عربية
Arabic</t>
  </si>
  <si>
    <t>أخرى
Other</t>
  </si>
  <si>
    <t>إجمالي القيمة المضافة لنشاط التأمين حسب جنسية شركة التأمين</t>
  </si>
  <si>
    <t>GROSS VALUE ADDED FOR INSURANCE ACTIVITY BY NATIONALITY OF INSURANCE COMPANY</t>
  </si>
  <si>
    <t>31/21/2015</t>
  </si>
  <si>
    <t xml:space="preserve"> 2015/12/31</t>
  </si>
  <si>
    <t xml:space="preserve"> 2014/12/31</t>
  </si>
  <si>
    <t xml:space="preserve">  6 - عرض النقد (م1)</t>
  </si>
  <si>
    <t xml:space="preserve">  7 - عرض النقد (م2)</t>
  </si>
  <si>
    <t xml:space="preserve">  8 - عرض النقد (م3)</t>
  </si>
  <si>
    <t>م1 = 1 + 2</t>
  </si>
  <si>
    <t>م3 = 5 + 7</t>
  </si>
  <si>
    <t>م2 = 3 + 4 + 6</t>
  </si>
  <si>
    <t>(1) يشمل الأجور و الرواتب و المزايا العينية و مكافآت مجلس الإدارة.</t>
  </si>
  <si>
    <t>Productivity Of Employee</t>
  </si>
  <si>
    <t>Percentage Of Intermediate Services To Output</t>
  </si>
  <si>
    <t>Percentage Of Intermediate Goods To Output</t>
  </si>
  <si>
    <t>Average Annual Wage (1)</t>
  </si>
  <si>
    <t>إنتاجية المشتغل</t>
  </si>
  <si>
    <t>نسبة المستلزمات الخدمية إلى قيمة الإنتاج</t>
  </si>
  <si>
    <t>نسبة المستلزمات السلعية إلى قيمة الإنتاج</t>
  </si>
  <si>
    <t>متوسط الأجر السنوي 1</t>
  </si>
  <si>
    <t>(1)Includes Wages, Salaries, Payments in-kind &amp; remuneration of board of directors.</t>
  </si>
  <si>
    <t>Gross Value Per Employee</t>
  </si>
  <si>
    <t>جنسية البنك</t>
  </si>
  <si>
    <t>نصيب المشتغل من القيمة المضافة الإجمالية</t>
  </si>
  <si>
    <t>Bank Nationality</t>
  </si>
  <si>
    <t>MAIN ECONOMIC INDICATORS BY BANK NATIONALITY</t>
  </si>
  <si>
    <t>أهم المؤشرات الإقتصادية حسب جنسية البنك</t>
  </si>
  <si>
    <t>أهم المؤشرات الإقتصادية حسب جنسية شركة التأمين</t>
  </si>
  <si>
    <t>MAIN ECONOMIC INDICATORS BY NATIONALITY OF INSURANCE COMPANY</t>
  </si>
  <si>
    <t>Nationality of Insurance Company</t>
  </si>
  <si>
    <t>جنسية شركة التأمين</t>
  </si>
  <si>
    <t>اخرى</t>
  </si>
  <si>
    <t>Average</t>
  </si>
  <si>
    <t>المتوسط</t>
  </si>
  <si>
    <t xml:space="preserve">البنوك والتأمين </t>
  </si>
  <si>
    <t>يغطي هذا الفصل أنشطة البنوك وشركات التأمين  ويعبر عن البيانات التي توضح الموجودات والمطلوبات الواردة في الحسابات المالية لمصرف قطر المركزي ، تشير هذه  البيانات الى حجم النقد المتداول والأرصدة الموجودة لدى البنوك القطرية والفروع الإقليمية للبنوك الأجنبية العاملة داخل حدود دولة قطر .</t>
  </si>
  <si>
    <t>This chapter covers the activities of banks, insurance companies. It presents data on assets and liabilities of Qatar Central Bank . This data indicates  currency in circulation and balances of Qatari banks and regional branches of foreign banks operating  in Qatar.</t>
  </si>
  <si>
    <t>BANKS AND INSURANCE</t>
  </si>
  <si>
    <t>There are (19) Banks operating in Qatar.</t>
  </si>
  <si>
    <t>يبلغ عدد البنوك العاملة في دولة قطر (19) بنكاً0</t>
  </si>
  <si>
    <t>)+</t>
  </si>
  <si>
    <t>CHAPTER X</t>
  </si>
  <si>
    <t>البنوك والتأمين</t>
  </si>
  <si>
    <t>Graph (24) شكل</t>
  </si>
  <si>
    <t>Graph (25) شكل</t>
  </si>
  <si>
    <t>Graph (26) شكل</t>
  </si>
  <si>
    <t>جدول (89)</t>
  </si>
  <si>
    <t>TABLE(89)</t>
  </si>
  <si>
    <t>TABLE (88) (Unit : 000 Q.R)</t>
  </si>
  <si>
    <t>جدول (88) (الوحدة : الف ريال قطري)</t>
  </si>
  <si>
    <t>جدول (87) (الوحدة : الف ريال قطري)</t>
  </si>
  <si>
    <t>TABLE (87) (Unit : 000 Q.R)</t>
  </si>
  <si>
    <t>TABLE (84) ( Unit : Million Q.R)</t>
  </si>
  <si>
    <t>جدول (84) (الوحدة : مليون ريال قطري)</t>
  </si>
  <si>
    <t>جدول (83) (الوحدة : مليون ريال قطري)</t>
  </si>
  <si>
    <t>TABLE (83) (Unit : Million Q.R)</t>
  </si>
  <si>
    <t>جدول (82) (الوحدة : مليون ريال قطري)</t>
  </si>
  <si>
    <t>TABLE (82) (Unit : Million Q.R)</t>
  </si>
  <si>
    <t>جدول (81) (الوحدة : مليون ريال قطري)</t>
  </si>
  <si>
    <t>TABLE (81) (Unit : Million Q.R)</t>
  </si>
  <si>
    <t>جدول (80) (الوحدة : مليون ريال قطري)</t>
  </si>
  <si>
    <t>TABLE (80) (Unit : Million Q.R)</t>
  </si>
  <si>
    <t>جدول (79) (الوحدة : مليون ريال قطري)</t>
  </si>
  <si>
    <t>TABLE (79) (Unit : Million Q.R)</t>
  </si>
  <si>
    <t>2012- 2016</t>
  </si>
  <si>
    <t>2012 - 2016</t>
  </si>
  <si>
    <r>
      <t xml:space="preserve">الائتمان 
المحلى
</t>
    </r>
    <r>
      <rPr>
        <sz val="8"/>
        <rFont val="Arial"/>
        <family val="2"/>
      </rPr>
      <t>Domestic
 Credit</t>
    </r>
    <r>
      <rPr>
        <b/>
        <sz val="11"/>
        <rFont val="Arial"/>
        <family val="2"/>
      </rPr>
      <t xml:space="preserve">
</t>
    </r>
  </si>
  <si>
    <t>قيمة الإنتاج الإجمالي و القيمة المضافة حسب جنسية البنك</t>
  </si>
  <si>
    <t>احصاءات البنـــوك</t>
  </si>
  <si>
    <t>VALUE OF GROSS OUTPUT &amp; VALUE ADDED BY BANK NATIONALITY</t>
  </si>
  <si>
    <t>BANKS STATISTICS</t>
  </si>
  <si>
    <t>2016</t>
  </si>
  <si>
    <t>Particulars</t>
  </si>
  <si>
    <r>
      <t xml:space="preserve">جنسية البنك </t>
    </r>
    <r>
      <rPr>
        <sz val="10"/>
        <rFont val="Arial"/>
        <family val="2"/>
      </rPr>
      <t>Bank Nationality</t>
    </r>
  </si>
  <si>
    <t>أ- الإنتاج الإجمالي</t>
  </si>
  <si>
    <t>1- الفوائد المحصلة</t>
  </si>
  <si>
    <t>2- الفوائد المدفوعة</t>
  </si>
  <si>
    <t>3- إيرادات أوراق مالية</t>
  </si>
  <si>
    <t>4- الإيرادات الأخرى</t>
  </si>
  <si>
    <t>Total (1-2+3+4)</t>
  </si>
  <si>
    <t>المجموع (1-2+3+4)</t>
  </si>
  <si>
    <t>B- Cost Of Production</t>
  </si>
  <si>
    <t>ب- مستلزمات الإنتاج</t>
  </si>
  <si>
    <t>1- سلعية</t>
  </si>
  <si>
    <t>2- خدمية</t>
  </si>
  <si>
    <t>3- Commission Paid</t>
  </si>
  <si>
    <t>3- العمولات المدفوعة</t>
  </si>
  <si>
    <t>Total (1+2+3)</t>
  </si>
  <si>
    <t>المجموع (1+2+3)</t>
  </si>
  <si>
    <t xml:space="preserve">ج- القيمة المضافة الإجمالية (أ-ب) </t>
  </si>
  <si>
    <t>د- الإهتلاك</t>
  </si>
  <si>
    <t xml:space="preserve">هـ-القيمة المضافة الصافية (ج-د) </t>
  </si>
  <si>
    <t>F- Cost Of Employees</t>
  </si>
  <si>
    <t>و- تكاليف العمالة</t>
  </si>
  <si>
    <t xml:space="preserve">ز- فائض التشغيل (هـ-و) </t>
  </si>
  <si>
    <t>2016 - 2012</t>
  </si>
  <si>
    <t xml:space="preserve">قيمة الإنتاج الإجمالي و القيمة المضافة حسب جنسية شركة التأمين </t>
  </si>
  <si>
    <t>احصاءات التأمين</t>
  </si>
  <si>
    <t>VALUE OF GROSS OUTPUT &amp; VALUE ADDED BY NATIONALITY OF INSURANCE COMPANY</t>
  </si>
  <si>
    <t>INSURANCE STATISTICS</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</si>
  <si>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</si>
  <si>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</si>
  <si>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</si>
  <si>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</si>
  <si>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</si>
  <si>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</si>
  <si>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</si>
  <si>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</si>
  <si>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4- الدخل من إستثمار الإحتياطي الفني</t>
  </si>
  <si>
    <t>5- Change In Tehnical Reserves</t>
  </si>
  <si>
    <t>5- التغير في الإحتياطي الفني</t>
  </si>
  <si>
    <t>6- Other Revenues</t>
  </si>
  <si>
    <t>6- إيرادات أخرى</t>
  </si>
  <si>
    <t>Total (1-2+3+4-5+6)</t>
  </si>
  <si>
    <t>المجموع (1-2+3+4-5+6)</t>
  </si>
  <si>
    <t>2012 2016</t>
  </si>
  <si>
    <t xml:space="preserve">يبلغ عدد شركات التأمين العاملة في دولة قطر (18) شركة. </t>
  </si>
  <si>
    <t>There are (18) Insurance Companies working in Qatar .</t>
  </si>
  <si>
    <t>2014/12/31</t>
  </si>
  <si>
    <t>2016/12/31</t>
  </si>
  <si>
    <t>2013/12/31</t>
  </si>
  <si>
    <t>2015/12/31</t>
  </si>
  <si>
    <t>جدول رقم (85)  القيمة ألف ريال قطري</t>
  </si>
  <si>
    <t>Table No. (85)     (Value QR. 000)</t>
  </si>
  <si>
    <t>جدول رقم (86)  القيمة بالريال قطري</t>
  </si>
  <si>
    <t>Table No. (86)     (Value QR.)</t>
  </si>
  <si>
    <t>جدول رقم (90)   القيمة ألف ريال قطري</t>
  </si>
  <si>
    <t>Table No. (90)    (Value QR. 000)</t>
  </si>
  <si>
    <t>جدول رقم (91)   القيمة بالريال قطري</t>
  </si>
  <si>
    <t>Table No. (91)    (Value QR.)</t>
  </si>
  <si>
    <t>ودائع القطاع الخاص 
 Private Sector Deposits</t>
  </si>
  <si>
    <t xml:space="preserve"> 2016/12/31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</si>
</sst>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
    <numFmt numFmtId="167" formatCode="_-* #,##0.0_-;_-* #,##0.0\-;_-* &quot;-&quot;??_-;_-@_-"/>
  </numFmts>
  <fonts count="58" x14ac:knownFonts="1">
    <font>
      <sz val="10"/>
      <name val="Arial"/>
      <charset val="178"/>
    </font>
    <font>
      <b/>
      <sz val="10"/>
      <name val="Arial"/>
      <family val="2"/>
    </font>
    <font>
      <sz val="10"/>
      <name val="Arial"/>
      <family val="2"/>
    </font>
    <font>
      <sz val="10"/>
      <name val="Arial"/>
      <family val="2"/>
      <charset val="178"/>
    </font>
    <font>
      <b/>
      <sz val="12"/>
      <name val="Arial"/>
      <family val="2"/>
    </font>
    <font>
      <b/>
      <sz val="11"/>
      <name val="Arial"/>
      <family val="2"/>
      <charset val="178"/>
    </font>
    <font>
      <sz val="11"/>
      <name val="Arial"/>
      <family val="2"/>
      <charset val="178"/>
    </font>
    <font>
      <sz val="11"/>
      <name val="Arial"/>
      <family val="2"/>
    </font>
    <font>
      <b/>
      <sz val="12"/>
      <name val="Arial"/>
      <family val="2"/>
      <charset val="178"/>
    </font>
    <font>
      <sz val="8"/>
      <name val="Arial"/>
      <family val="2"/>
      <charset val="178"/>
    </font>
    <font>
      <sz val="12"/>
      <name val="Arial"/>
      <family val="2"/>
      <charset val="178"/>
    </font>
    <font>
      <sz val="12"/>
      <name val="Arial"/>
      <family val="2"/>
    </font>
    <font>
      <sz val="11"/>
      <color indexed="10"/>
      <name val="Arial"/>
      <family val="2"/>
      <charset val="178"/>
    </font>
    <font>
      <b/>
      <sz val="12"/>
      <color indexed="10"/>
      <name val="Arial"/>
      <family val="2"/>
      <charset val="178"/>
    </font>
    <font>
      <u/>
      <sz val="10"/>
      <color indexed="12"/>
      <name val="Arial"/>
      <family val="2"/>
    </font>
    <font>
      <b/>
      <sz val="9"/>
      <name val="Arial"/>
      <family val="2"/>
    </font>
    <font>
      <b/>
      <sz val="8"/>
      <name val="Arial"/>
      <family val="2"/>
    </font>
    <font>
      <b/>
      <sz val="14"/>
      <color indexed="12"/>
      <name val="Arial"/>
      <family val="2"/>
    </font>
    <font>
      <b/>
      <sz val="12"/>
      <color indexed="12"/>
      <name val="Arial"/>
      <family val="2"/>
    </font>
    <font>
      <b/>
      <sz val="8"/>
      <name val="Arial"/>
      <family val="2"/>
    </font>
    <font>
      <b/>
      <sz val="10"/>
      <color indexed="10"/>
      <name val="Arial"/>
      <family val="2"/>
      <charset val="178"/>
    </font>
    <font>
      <b/>
      <sz val="8"/>
      <color indexed="10"/>
      <name val="Arial"/>
      <family val="2"/>
    </font>
    <font>
      <sz val="8"/>
      <name val="Arial"/>
      <family val="2"/>
    </font>
    <font>
      <b/>
      <sz val="48"/>
      <color indexed="12"/>
      <name val="AGA Arabesque Desktop"/>
      <charset val="2"/>
    </font>
    <font>
      <b/>
      <sz val="11"/>
      <color indexed="25"/>
      <name val="Arial"/>
      <family val="2"/>
    </font>
    <font>
      <b/>
      <sz val="14"/>
      <color indexed="25"/>
      <name val="Arial"/>
      <family val="2"/>
    </font>
    <font>
      <sz val="11"/>
      <color indexed="8"/>
      <name val="Arial"/>
      <family val="2"/>
    </font>
    <font>
      <b/>
      <sz val="14"/>
      <name val="Arial"/>
      <family val="2"/>
    </font>
    <font>
      <b/>
      <vertAlign val="superscript"/>
      <sz val="12"/>
      <name val="Arial"/>
      <family val="2"/>
    </font>
    <font>
      <sz val="14"/>
      <name val="Arial"/>
      <family val="2"/>
    </font>
    <font>
      <b/>
      <sz val="16"/>
      <name val="Arial"/>
      <family val="2"/>
    </font>
    <font>
      <sz val="16"/>
      <name val="Arial"/>
      <family val="2"/>
    </font>
    <font>
      <b/>
      <vertAlign val="superscript"/>
      <sz val="16"/>
      <name val="Arial"/>
      <family val="2"/>
    </font>
    <font>
      <b/>
      <sz val="11"/>
      <name val="Arial"/>
      <family val="2"/>
    </font>
    <font>
      <u/>
      <sz val="16"/>
      <name val="Arial"/>
      <family val="2"/>
    </font>
    <font>
      <u/>
      <sz val="10"/>
      <name val="Arial"/>
      <family val="2"/>
    </font>
    <font>
      <sz val="9"/>
      <name val="Arial"/>
      <family val="2"/>
    </font>
    <font>
      <sz val="10"/>
      <name val="Arial"/>
      <family val="2"/>
    </font>
    <font>
      <sz val="11"/>
      <color theme="1"/>
      <name val="Arial"/>
      <family val="2"/>
      <scheme val="minor"/>
    </font>
    <font>
      <b/>
      <sz val="10"/>
      <color rgb="FF0000FF"/>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b/>
      <sz val="16"/>
      <color rgb="FF0000FF"/>
      <name val="Arial"/>
      <family val="2"/>
    </font>
    <font>
      <b/>
      <sz val="10"/>
      <color rgb="FF0000FF"/>
      <name val="Arial Rounded MT Bold"/>
      <family val="2"/>
    </font>
    <font>
      <b/>
      <sz val="16"/>
      <color theme="1"/>
      <name val="Arial"/>
      <family val="2"/>
    </font>
    <font>
      <sz val="10"/>
      <color theme="1"/>
      <name val="Arial"/>
      <family val="2"/>
      <scheme val="minor"/>
    </font>
    <font>
      <b/>
      <sz val="8"/>
      <name val="Courier New"/>
      <family val="3"/>
    </font>
    <font>
      <b/>
      <sz val="12"/>
      <name val="Courier New"/>
      <family val="3"/>
    </font>
    <font>
      <sz val="12"/>
      <name val="Courier New"/>
      <family val="3"/>
    </font>
    <font>
      <sz val="11"/>
      <color indexed="8"/>
      <name val="Calibri"/>
      <family val="2"/>
    </font>
    <font>
      <b/>
      <sz val="28"/>
      <color rgb="FF0000FF"/>
      <name val="Arial"/>
      <family val="2"/>
    </font>
    <font>
      <b/>
      <sz val="18"/>
      <color rgb="FF0000FF"/>
      <name val="Arial"/>
      <family val="2"/>
    </font>
    <font>
      <b/>
      <sz val="44"/>
      <color rgb="FF0000FF"/>
      <name val="AGA Arabesque Desktop"/>
      <charset val="2"/>
    </font>
    <font>
      <b/>
      <sz val="16"/>
      <color indexed="12"/>
      <name val="Arial"/>
      <family val="2"/>
    </font>
    <font>
      <b/>
      <sz val="10"/>
      <color theme="1"/>
      <name val="Arial"/>
      <family val="2"/>
    </font>
    <font>
      <b/>
      <sz val="10"/>
      <name val="Arial Unicode MS"/>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EEECE1"/>
        <bgColor indexed="64"/>
      </patternFill>
    </fill>
  </fills>
  <borders count="65">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n">
        <color indexed="64"/>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diagonal/>
    </border>
    <border>
      <left style="thick">
        <color theme="0"/>
      </left>
      <right/>
      <top style="thin">
        <color indexed="64"/>
      </top>
      <bottom style="thin">
        <color indexed="64"/>
      </bottom>
      <diagonal/>
    </border>
    <border>
      <left/>
      <right/>
      <top style="thick">
        <color theme="0"/>
      </top>
      <bottom style="thin">
        <color indexed="64"/>
      </bottom>
      <diagonal/>
    </border>
    <border>
      <left/>
      <right style="thick">
        <color theme="0"/>
      </right>
      <top style="thick">
        <color theme="0"/>
      </top>
      <bottom style="thick">
        <color theme="0"/>
      </bottom>
      <diagonal/>
    </border>
    <border>
      <left/>
      <right style="thick">
        <color theme="0"/>
      </right>
      <top style="thick">
        <color theme="0"/>
      </top>
      <bottom/>
      <diagonal/>
    </border>
    <border>
      <left style="thick">
        <color theme="0"/>
      </left>
      <right/>
      <top/>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style="thick">
        <color theme="0"/>
      </right>
      <top style="thin">
        <color indexed="64"/>
      </top>
      <bottom style="thick">
        <color theme="0"/>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left/>
      <right style="thick">
        <color theme="0"/>
      </right>
      <top style="thin">
        <color indexed="64"/>
      </top>
      <bottom style="thin">
        <color indexed="64"/>
      </bottom>
      <diagonal/>
    </border>
    <border>
      <left/>
      <right/>
      <top style="thick">
        <color theme="0"/>
      </top>
      <bottom style="thick">
        <color theme="0"/>
      </bottom>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left/>
      <right style="thick">
        <color theme="0"/>
      </right>
      <top/>
      <bottom style="thick">
        <color theme="0"/>
      </bottom>
      <diagonal/>
    </border>
    <border>
      <left/>
      <right/>
      <top style="thin">
        <color indexed="64"/>
      </top>
      <bottom style="thick">
        <color theme="0"/>
      </bottom>
      <diagonal/>
    </border>
    <border>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left style="thick">
        <color theme="0"/>
      </left>
      <right/>
      <top style="thin">
        <color indexed="64"/>
      </top>
      <bottom style="thick">
        <color theme="0"/>
      </bottom>
      <diagonal/>
    </border>
    <border>
      <left style="thick">
        <color theme="0"/>
      </left>
      <right/>
      <top style="thick">
        <color theme="0"/>
      </top>
      <bottom/>
      <diagonal/>
    </border>
    <border>
      <left/>
      <right/>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top style="thick">
        <color theme="0"/>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top/>
      <bottom style="thin">
        <color indexed="64"/>
      </bottom>
      <diagonal/>
    </border>
  </borders>
  <cellStyleXfs count="39">
    <xf numFmtId="0" fontId="0" fillId="0" borderId="0"/>
    <xf numFmtId="43" fontId="2" fillId="0" borderId="0" applyFont="0" applyFill="0" applyBorder="0" applyAlignment="0" applyProtection="0"/>
    <xf numFmtId="0" fontId="17" fillId="0" borderId="0" applyAlignment="0">
      <alignment horizontal="centerContinuous" vertical="center"/>
    </xf>
    <xf numFmtId="0" fontId="18" fillId="0" borderId="0" applyAlignment="0">
      <alignment horizontal="centerContinuous" vertical="center"/>
    </xf>
    <xf numFmtId="0" fontId="4" fillId="2" borderId="1">
      <alignment horizontal="right" vertical="center" wrapText="1"/>
    </xf>
    <xf numFmtId="1" fontId="15" fillId="2" borderId="2">
      <alignment horizontal="left" vertical="center" wrapText="1"/>
    </xf>
    <xf numFmtId="1" fontId="8" fillId="2" borderId="3">
      <alignment horizontal="center" vertical="center"/>
    </xf>
    <xf numFmtId="0" fontId="5" fillId="2" borderId="3">
      <alignment horizontal="center" vertical="center" wrapText="1"/>
    </xf>
    <xf numFmtId="0" fontId="19" fillId="2" borderId="3">
      <alignment horizontal="center" vertical="center" wrapText="1"/>
    </xf>
    <xf numFmtId="0" fontId="14" fillId="0" borderId="0" applyNumberFormat="0" applyFill="0" applyBorder="0" applyAlignment="0" applyProtection="0">
      <alignment vertical="top"/>
      <protection locked="0"/>
    </xf>
    <xf numFmtId="0" fontId="2" fillId="0" borderId="0">
      <alignment horizontal="center" vertical="center" readingOrder="2"/>
    </xf>
    <xf numFmtId="0" fontId="9" fillId="0" borderId="0">
      <alignment horizontal="left" vertical="center"/>
    </xf>
    <xf numFmtId="0" fontId="2" fillId="0" borderId="0"/>
    <xf numFmtId="0" fontId="38" fillId="0" borderId="0"/>
    <xf numFmtId="0" fontId="2" fillId="0" borderId="0"/>
    <xf numFmtId="0" fontId="2" fillId="0" borderId="0"/>
    <xf numFmtId="0" fontId="2" fillId="0" borderId="0"/>
    <xf numFmtId="0" fontId="11" fillId="0" borderId="0"/>
    <xf numFmtId="0" fontId="38" fillId="0" borderId="0"/>
    <xf numFmtId="0" fontId="37" fillId="0" borderId="0"/>
    <xf numFmtId="0" fontId="2" fillId="0" borderId="0"/>
    <xf numFmtId="0" fontId="2" fillId="0" borderId="0"/>
    <xf numFmtId="0" fontId="20" fillId="0" borderId="0">
      <alignment horizontal="right" vertical="center"/>
    </xf>
    <xf numFmtId="0" fontId="21" fillId="0" borderId="0">
      <alignment horizontal="left" vertical="center"/>
    </xf>
    <xf numFmtId="9" fontId="2" fillId="0" borderId="0" applyFont="0" applyFill="0" applyBorder="0" applyAlignment="0" applyProtection="0"/>
    <xf numFmtId="9" fontId="2" fillId="0" borderId="0" applyFont="0" applyFill="0" applyBorder="0" applyAlignment="0" applyProtection="0"/>
    <xf numFmtId="0" fontId="4" fillId="0" borderId="0">
      <alignment horizontal="right" vertical="center"/>
    </xf>
    <xf numFmtId="0" fontId="2" fillId="0" borderId="0">
      <alignment horizontal="left" vertical="center"/>
    </xf>
    <xf numFmtId="0" fontId="13" fillId="2" borderId="3" applyAlignment="0">
      <alignment horizontal="center" vertical="center"/>
    </xf>
    <xf numFmtId="0" fontId="20" fillId="0" borderId="4">
      <alignment horizontal="right" vertical="center" indent="1"/>
    </xf>
    <xf numFmtId="0" fontId="4" fillId="2" borderId="4">
      <alignment horizontal="right" vertical="center" wrapText="1" indent="1" readingOrder="2"/>
    </xf>
    <xf numFmtId="0" fontId="3" fillId="0" borderId="4">
      <alignment horizontal="right" vertical="center" indent="1"/>
    </xf>
    <xf numFmtId="0" fontId="3" fillId="2" borderId="4">
      <alignment horizontal="left" vertical="center" wrapText="1" indent="1"/>
    </xf>
    <xf numFmtId="0" fontId="3" fillId="0" borderId="5">
      <alignment horizontal="left" vertical="center"/>
    </xf>
    <xf numFmtId="0" fontId="3" fillId="0" borderId="6">
      <alignment horizontal="left" vertical="center"/>
    </xf>
    <xf numFmtId="0" fontId="47" fillId="0" borderId="0"/>
    <xf numFmtId="0" fontId="2" fillId="0" borderId="0"/>
    <xf numFmtId="0" fontId="51" fillId="0" borderId="0"/>
    <xf numFmtId="0" fontId="2" fillId="0" borderId="0"/>
  </cellStyleXfs>
  <cellXfs count="565">
    <xf numFmtId="0" fontId="0" fillId="0" borderId="0" xfId="0"/>
    <xf numFmtId="0" fontId="2" fillId="0" borderId="0" xfId="0" applyFont="1" applyAlignment="1">
      <alignment horizontal="justify" vertical="center"/>
    </xf>
    <xf numFmtId="0" fontId="2" fillId="0" borderId="0" xfId="0" applyFont="1" applyBorder="1" applyAlignment="1">
      <alignment horizontal="justify" vertical="top" wrapText="1"/>
    </xf>
    <xf numFmtId="0" fontId="0" fillId="0" borderId="0" xfId="0" applyBorder="1" applyAlignment="1">
      <alignment vertical="center"/>
    </xf>
    <xf numFmtId="0" fontId="1" fillId="0" borderId="0" xfId="0" applyFont="1" applyAlignment="1">
      <alignment horizontal="centerContinuous" vertical="center"/>
    </xf>
    <xf numFmtId="0" fontId="1" fillId="0" borderId="0" xfId="0" applyFont="1" applyBorder="1" applyAlignment="1">
      <alignment vertical="center"/>
    </xf>
    <xf numFmtId="0" fontId="4" fillId="0" borderId="0" xfId="0" applyFont="1" applyAlignment="1">
      <alignment horizontal="centerContinuous"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vertical="center"/>
    </xf>
    <xf numFmtId="0" fontId="8" fillId="0" borderId="0" xfId="0" applyFont="1" applyAlignment="1">
      <alignment horizontal="left" vertical="center" readingOrder="2"/>
    </xf>
    <xf numFmtId="0" fontId="2" fillId="0" borderId="0" xfId="0" applyFont="1" applyAlignment="1">
      <alignment horizontal="centerContinuous" vertical="center"/>
    </xf>
    <xf numFmtId="0" fontId="7" fillId="0" borderId="0" xfId="0" applyFont="1" applyBorder="1" applyAlignment="1">
      <alignment horizontal="left" vertical="center"/>
    </xf>
    <xf numFmtId="0" fontId="8" fillId="0" borderId="0" xfId="0" applyFont="1" applyBorder="1" applyAlignment="1">
      <alignment horizontal="left" vertical="center" readingOrder="2"/>
    </xf>
    <xf numFmtId="49" fontId="8" fillId="0" borderId="0" xfId="0" applyNumberFormat="1" applyFont="1" applyBorder="1" applyAlignment="1">
      <alignment horizontal="center" vertical="center" wrapText="1" readingOrder="2"/>
    </xf>
    <xf numFmtId="0" fontId="6" fillId="0" borderId="0" xfId="0" applyFont="1" applyBorder="1" applyAlignment="1">
      <alignment horizontal="center" vertical="center"/>
    </xf>
    <xf numFmtId="1" fontId="12" fillId="0" borderId="0" xfId="0" applyNumberFormat="1" applyFont="1" applyBorder="1" applyAlignment="1">
      <alignment horizontal="center" vertical="center"/>
    </xf>
    <xf numFmtId="49" fontId="11" fillId="0" borderId="0" xfId="0" applyNumberFormat="1" applyFont="1" applyBorder="1" applyAlignment="1">
      <alignment horizontal="centerContinuous" vertical="center" wrapText="1"/>
    </xf>
    <xf numFmtId="0" fontId="7" fillId="0" borderId="0" xfId="0" applyFont="1" applyBorder="1" applyAlignment="1">
      <alignment horizontal="centerContinuous" vertical="center"/>
    </xf>
    <xf numFmtId="0" fontId="1" fillId="0" borderId="0" xfId="0" applyFont="1" applyBorder="1" applyAlignment="1">
      <alignment vertical="center" readingOrder="2"/>
    </xf>
    <xf numFmtId="49" fontId="11" fillId="0" borderId="0" xfId="0" applyNumberFormat="1" applyFont="1" applyBorder="1" applyAlignment="1">
      <alignment horizontal="center" vertical="center" wrapText="1"/>
    </xf>
    <xf numFmtId="0" fontId="0" fillId="0" borderId="0" xfId="0" applyBorder="1" applyAlignment="1">
      <alignment horizontal="center" vertical="center"/>
    </xf>
    <xf numFmtId="0" fontId="4" fillId="0" borderId="0" xfId="26" applyFont="1">
      <alignment horizontal="right" vertical="center"/>
    </xf>
    <xf numFmtId="0" fontId="3" fillId="0" borderId="0" xfId="34" applyBorder="1">
      <alignment horizontal="left" vertical="center"/>
    </xf>
    <xf numFmtId="0" fontId="3" fillId="0" borderId="0" xfId="31" applyBorder="1">
      <alignment horizontal="right" vertical="center" indent="1"/>
    </xf>
    <xf numFmtId="0" fontId="20" fillId="0" borderId="0" xfId="29" applyBorder="1">
      <alignment horizontal="right" vertical="center" indent="1"/>
    </xf>
    <xf numFmtId="0" fontId="2" fillId="0" borderId="0" xfId="14"/>
    <xf numFmtId="0" fontId="2" fillId="0" borderId="0" xfId="14" applyAlignment="1">
      <alignment vertical="center"/>
    </xf>
    <xf numFmtId="0" fontId="2" fillId="0" borderId="0" xfId="14" applyAlignment="1">
      <alignment horizontal="center" vertical="center"/>
    </xf>
    <xf numFmtId="0" fontId="23" fillId="0" borderId="0" xfId="0" applyFont="1"/>
    <xf numFmtId="0" fontId="24" fillId="0" borderId="0" xfId="14" applyFont="1" applyAlignment="1">
      <alignment vertical="center" wrapText="1" readingOrder="1"/>
    </xf>
    <xf numFmtId="0" fontId="26" fillId="0" borderId="0" xfId="14" applyFont="1" applyAlignment="1">
      <alignment vertical="center"/>
    </xf>
    <xf numFmtId="0" fontId="11" fillId="0" borderId="0" xfId="0" applyFont="1" applyAlignment="1">
      <alignment horizontal="centerContinuous" vertical="center"/>
    </xf>
    <xf numFmtId="0" fontId="2" fillId="0" borderId="0" xfId="0" applyFont="1" applyAlignment="1">
      <alignment horizontal="center" vertical="center"/>
    </xf>
    <xf numFmtId="0" fontId="1" fillId="0" borderId="0" xfId="0" applyFont="1" applyAlignment="1">
      <alignment horizontal="center" vertical="center"/>
    </xf>
    <xf numFmtId="0" fontId="4" fillId="0" borderId="0" xfId="3" applyFont="1" applyAlignment="1">
      <alignment horizontal="centerContinuous" vertical="center"/>
    </xf>
    <xf numFmtId="0" fontId="4" fillId="0" borderId="0" xfId="3" applyFont="1" applyAlignment="1">
      <alignment vertical="center"/>
    </xf>
    <xf numFmtId="0" fontId="2" fillId="0" borderId="0" xfId="0" applyFont="1" applyBorder="1" applyAlignment="1">
      <alignment vertical="center"/>
    </xf>
    <xf numFmtId="0" fontId="39" fillId="0" borderId="0" xfId="0" applyFont="1" applyAlignment="1">
      <alignment horizontal="justify" vertical="center"/>
    </xf>
    <xf numFmtId="0" fontId="40" fillId="0" borderId="0" xfId="14" applyFont="1" applyAlignment="1">
      <alignment horizontal="center" vertical="top" wrapText="1"/>
    </xf>
    <xf numFmtId="0" fontId="41" fillId="0" borderId="0" xfId="14" applyFont="1" applyAlignment="1">
      <alignment vertical="center"/>
    </xf>
    <xf numFmtId="0" fontId="42" fillId="0" borderId="0" xfId="14" applyFont="1" applyAlignment="1">
      <alignment horizontal="center" vertical="center" wrapText="1"/>
    </xf>
    <xf numFmtId="0" fontId="43" fillId="0" borderId="0" xfId="14" applyFont="1" applyAlignment="1">
      <alignment horizontal="center" vertical="center" wrapText="1"/>
    </xf>
    <xf numFmtId="0" fontId="1" fillId="0" borderId="0" xfId="27" applyFont="1">
      <alignment horizontal="left" vertical="center"/>
    </xf>
    <xf numFmtId="164" fontId="2" fillId="5" borderId="11" xfId="0" applyNumberFormat="1" applyFont="1" applyFill="1" applyBorder="1" applyAlignment="1">
      <alignment horizontal="right" vertical="center" indent="1"/>
    </xf>
    <xf numFmtId="164" fontId="2" fillId="6" borderId="11" xfId="0" applyNumberFormat="1" applyFont="1" applyFill="1" applyBorder="1" applyAlignment="1">
      <alignment horizontal="right" vertical="center" indent="1"/>
    </xf>
    <xf numFmtId="0" fontId="2" fillId="5" borderId="12" xfId="31" applyFont="1" applyFill="1" applyBorder="1">
      <alignment horizontal="right" vertical="center" indent="1"/>
    </xf>
    <xf numFmtId="164" fontId="2" fillId="5" borderId="13" xfId="0" applyNumberFormat="1" applyFont="1" applyFill="1" applyBorder="1" applyAlignment="1">
      <alignment horizontal="right" vertical="center" indent="1"/>
    </xf>
    <xf numFmtId="0" fontId="31"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2" applyFont="1" applyAlignment="1">
      <alignment horizontal="centerContinuous" vertical="center" readingOrder="2"/>
    </xf>
    <xf numFmtId="0" fontId="30" fillId="0" borderId="0" xfId="2" applyFont="1" applyAlignment="1">
      <alignment horizontal="centerContinuous" vertical="center"/>
    </xf>
    <xf numFmtId="0" fontId="11"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0" xfId="0" applyFont="1" applyBorder="1" applyAlignment="1">
      <alignment horizontal="centerContinuous" vertical="center"/>
    </xf>
    <xf numFmtId="0" fontId="10" fillId="0" borderId="0" xfId="0" applyFont="1" applyBorder="1" applyAlignment="1">
      <alignment vertical="center"/>
    </xf>
    <xf numFmtId="0" fontId="0" fillId="0" borderId="0" xfId="0"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30" fillId="0" borderId="0" xfId="2" applyFont="1" applyBorder="1" applyAlignment="1">
      <alignment horizontal="centerContinuous" vertical="center"/>
    </xf>
    <xf numFmtId="0" fontId="44" fillId="0" borderId="0" xfId="0" applyFont="1" applyAlignment="1">
      <alignment horizontal="center" vertical="center"/>
    </xf>
    <xf numFmtId="0" fontId="27" fillId="0" borderId="0" xfId="0" applyFont="1" applyAlignment="1">
      <alignment horizontal="justify" vertical="top"/>
    </xf>
    <xf numFmtId="0" fontId="27" fillId="0" borderId="0" xfId="0" applyFont="1"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right" vertical="center"/>
    </xf>
    <xf numFmtId="1" fontId="2" fillId="0" borderId="0" xfId="0" applyNumberFormat="1" applyFont="1" applyAlignment="1">
      <alignment horizontal="justify" vertical="center"/>
    </xf>
    <xf numFmtId="165" fontId="2" fillId="0" borderId="0" xfId="24" applyNumberFormat="1" applyFont="1" applyAlignment="1">
      <alignment horizontal="justify" vertical="center"/>
    </xf>
    <xf numFmtId="0" fontId="4" fillId="0" borderId="0" xfId="0" applyFont="1" applyAlignment="1">
      <alignment horizontal="right" vertical="center" wrapText="1" readingOrder="2"/>
    </xf>
    <xf numFmtId="0" fontId="2" fillId="0" borderId="0" xfId="0" applyFont="1" applyBorder="1" applyAlignment="1">
      <alignment horizontal="justify" vertical="center" wrapText="1"/>
    </xf>
    <xf numFmtId="0" fontId="30" fillId="0" borderId="0" xfId="0" applyFont="1" applyAlignment="1">
      <alignment vertical="center" readingOrder="1"/>
    </xf>
    <xf numFmtId="164" fontId="2" fillId="6" borderId="13" xfId="0" applyNumberFormat="1" applyFont="1" applyFill="1" applyBorder="1" applyAlignment="1">
      <alignment horizontal="right" vertical="center" indent="1"/>
    </xf>
    <xf numFmtId="0" fontId="7" fillId="0" borderId="0" xfId="14" applyFont="1" applyAlignment="1">
      <alignment vertical="center"/>
    </xf>
    <xf numFmtId="0" fontId="34" fillId="0" borderId="0" xfId="9" applyFont="1" applyBorder="1" applyAlignment="1" applyProtection="1">
      <alignment vertical="center"/>
    </xf>
    <xf numFmtId="0" fontId="35" fillId="0" borderId="0" xfId="9" applyFont="1" applyBorder="1" applyAlignment="1" applyProtection="1">
      <alignment vertical="center"/>
    </xf>
    <xf numFmtId="0" fontId="4" fillId="0" borderId="0" xfId="0" applyFont="1" applyAlignment="1">
      <alignment vertical="center" readingOrder="2"/>
    </xf>
    <xf numFmtId="0" fontId="2" fillId="0" borderId="0" xfId="0" applyFont="1" applyAlignment="1">
      <alignment vertical="center"/>
    </xf>
    <xf numFmtId="0" fontId="35" fillId="0" borderId="0" xfId="9" applyFont="1" applyAlignment="1" applyProtection="1">
      <alignment vertical="center"/>
    </xf>
    <xf numFmtId="164" fontId="1" fillId="6" borderId="16" xfId="28" applyNumberFormat="1" applyFont="1" applyFill="1" applyBorder="1" applyAlignment="1">
      <alignment horizontal="right" vertical="center" indent="1"/>
    </xf>
    <xf numFmtId="164" fontId="1" fillId="5" borderId="16" xfId="28" applyNumberFormat="1" applyFont="1" applyFill="1" applyBorder="1" applyAlignment="1">
      <alignment horizontal="right" vertical="center" indent="1"/>
    </xf>
    <xf numFmtId="0" fontId="4" fillId="0" borderId="0" xfId="0" applyFont="1" applyAlignment="1">
      <alignment horizontal="left" vertical="center" readingOrder="2"/>
    </xf>
    <xf numFmtId="0" fontId="1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readingOrder="2"/>
    </xf>
    <xf numFmtId="0" fontId="16" fillId="6" borderId="16" xfId="7" applyFont="1" applyFill="1" applyBorder="1">
      <alignment horizontal="center" vertical="center" wrapText="1"/>
    </xf>
    <xf numFmtId="0" fontId="2" fillId="5" borderId="0" xfId="0" applyFont="1" applyFill="1" applyAlignment="1">
      <alignment vertical="center"/>
    </xf>
    <xf numFmtId="0" fontId="2" fillId="6" borderId="11" xfId="31" applyFont="1" applyFill="1" applyBorder="1">
      <alignment horizontal="right" vertical="center" indent="1"/>
    </xf>
    <xf numFmtId="0" fontId="2" fillId="5" borderId="14" xfId="31" applyFont="1" applyFill="1" applyBorder="1">
      <alignment horizontal="right" vertical="center" indent="1"/>
    </xf>
    <xf numFmtId="0" fontId="2" fillId="0" borderId="0" xfId="0" applyFont="1" applyAlignment="1">
      <alignment horizontal="center" vertical="center" readingOrder="2"/>
    </xf>
    <xf numFmtId="0" fontId="33" fillId="0" borderId="0" xfId="14" applyFont="1" applyAlignment="1">
      <alignment vertical="center" wrapText="1" readingOrder="1"/>
    </xf>
    <xf numFmtId="0" fontId="1" fillId="6" borderId="15" xfId="28" applyFont="1" applyFill="1" applyBorder="1" applyAlignment="1">
      <alignment horizontal="center" vertical="center" wrapText="1" readingOrder="1"/>
    </xf>
    <xf numFmtId="0" fontId="1" fillId="0" borderId="0" xfId="22" applyFont="1" applyAlignment="1">
      <alignment horizontal="right" vertical="center" readingOrder="2"/>
    </xf>
    <xf numFmtId="0" fontId="16" fillId="0" borderId="0" xfId="23" applyFont="1">
      <alignment horizontal="left" vertical="center"/>
    </xf>
    <xf numFmtId="0" fontId="2" fillId="0" borderId="0" xfId="0" applyFont="1" applyBorder="1" applyAlignment="1">
      <alignment horizontal="center" vertical="center"/>
    </xf>
    <xf numFmtId="0" fontId="11" fillId="0" borderId="0" xfId="0" applyFont="1" applyAlignment="1">
      <alignment horizontal="center" vertical="center"/>
    </xf>
    <xf numFmtId="164" fontId="2" fillId="5" borderId="12" xfId="31" applyNumberFormat="1" applyFont="1" applyFill="1" applyBorder="1">
      <alignment horizontal="right" vertical="center" indent="1"/>
    </xf>
    <xf numFmtId="164" fontId="2" fillId="6" borderId="11" xfId="31" applyNumberFormat="1" applyFont="1" applyFill="1" applyBorder="1" applyAlignment="1">
      <alignment horizontal="right" vertical="center" indent="1"/>
    </xf>
    <xf numFmtId="164" fontId="2" fillId="6" borderId="11" xfId="31" applyNumberFormat="1" applyFont="1" applyFill="1" applyBorder="1">
      <alignment horizontal="right" vertical="center" indent="1"/>
    </xf>
    <xf numFmtId="164" fontId="2" fillId="5" borderId="11" xfId="31" applyNumberFormat="1" applyFont="1" applyFill="1" applyBorder="1" applyAlignment="1">
      <alignment horizontal="right" vertical="center" indent="1"/>
    </xf>
    <xf numFmtId="164" fontId="2" fillId="5" borderId="11" xfId="31" applyNumberFormat="1" applyFont="1" applyFill="1" applyBorder="1">
      <alignment horizontal="right" vertical="center" indent="1"/>
    </xf>
    <xf numFmtId="164" fontId="2" fillId="6" borderId="13" xfId="31" applyNumberFormat="1" applyFont="1" applyFill="1" applyBorder="1" applyAlignment="1">
      <alignment horizontal="right" vertical="center" indent="1"/>
    </xf>
    <xf numFmtId="164" fontId="1" fillId="5" borderId="16" xfId="28" applyNumberFormat="1" applyFont="1" applyFill="1" applyBorder="1" applyAlignment="1">
      <alignment horizontal="center" vertical="center"/>
    </xf>
    <xf numFmtId="164" fontId="2" fillId="0" borderId="0" xfId="0" applyNumberFormat="1" applyFont="1" applyAlignment="1">
      <alignment horizontal="center" vertical="center"/>
    </xf>
    <xf numFmtId="0" fontId="27" fillId="0" borderId="0" xfId="2" applyFont="1" applyAlignment="1">
      <alignment vertical="center"/>
    </xf>
    <xf numFmtId="164" fontId="2" fillId="5" borderId="17" xfId="31" applyNumberFormat="1" applyFont="1" applyFill="1" applyBorder="1">
      <alignment horizontal="right" vertical="center" indent="1"/>
    </xf>
    <xf numFmtId="164" fontId="2" fillId="6" borderId="18" xfId="31" applyNumberFormat="1" applyFont="1" applyFill="1" applyBorder="1">
      <alignment horizontal="right" vertical="center" indent="1"/>
    </xf>
    <xf numFmtId="164" fontId="2" fillId="5" borderId="14" xfId="31" applyNumberFormat="1" applyFont="1" applyFill="1" applyBorder="1">
      <alignment horizontal="right" vertical="center" indent="1"/>
    </xf>
    <xf numFmtId="0" fontId="2" fillId="0" borderId="0" xfId="34" applyFont="1" applyBorder="1">
      <alignment horizontal="left" vertical="center"/>
    </xf>
    <xf numFmtId="0" fontId="30" fillId="0" borderId="0" xfId="0" applyFont="1" applyAlignment="1">
      <alignment horizontal="centerContinuous" vertical="center"/>
    </xf>
    <xf numFmtId="0" fontId="27" fillId="0" borderId="0" xfId="0" applyFont="1" applyAlignment="1">
      <alignment vertical="center" readingOrder="2"/>
    </xf>
    <xf numFmtId="0" fontId="2" fillId="0" borderId="0" xfId="0" applyFont="1" applyAlignment="1">
      <alignment horizontal="center" vertical="center" readingOrder="1"/>
    </xf>
    <xf numFmtId="0" fontId="33" fillId="0" borderId="0" xfId="0" applyFont="1" applyAlignment="1">
      <alignment vertical="center"/>
    </xf>
    <xf numFmtId="164" fontId="1" fillId="5" borderId="12" xfId="29" applyNumberFormat="1" applyFont="1" applyFill="1" applyBorder="1">
      <alignment horizontal="right" vertical="center" indent="1"/>
    </xf>
    <xf numFmtId="0" fontId="2" fillId="5" borderId="11" xfId="31" applyFont="1" applyFill="1" applyBorder="1">
      <alignment horizontal="right" vertical="center" indent="1"/>
    </xf>
    <xf numFmtId="0" fontId="2" fillId="5" borderId="14" xfId="32" applyFont="1" applyFill="1" applyBorder="1" applyAlignment="1">
      <alignment horizontal="center" vertical="center" wrapText="1"/>
    </xf>
    <xf numFmtId="49" fontId="4" fillId="0" borderId="0" xfId="0" applyNumberFormat="1" applyFont="1" applyBorder="1" applyAlignment="1">
      <alignment horizontal="center" vertical="center" wrapText="1" readingOrder="2"/>
    </xf>
    <xf numFmtId="164"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readingOrder="2"/>
    </xf>
    <xf numFmtId="0" fontId="4" fillId="0" borderId="7" xfId="0" applyFont="1" applyBorder="1" applyAlignment="1">
      <alignment horizontal="left" vertical="center" readingOrder="2"/>
    </xf>
    <xf numFmtId="0" fontId="29" fillId="0" borderId="0" xfId="0" applyFont="1" applyBorder="1" applyAlignment="1">
      <alignment vertical="center"/>
    </xf>
    <xf numFmtId="0" fontId="1" fillId="6" borderId="19" xfId="7" applyFont="1" applyFill="1" applyBorder="1" applyAlignment="1">
      <alignment horizontal="center" wrapText="1"/>
    </xf>
    <xf numFmtId="0" fontId="2" fillId="6" borderId="13" xfId="31" applyFont="1" applyFill="1" applyBorder="1">
      <alignment horizontal="right" vertical="center" indent="1"/>
    </xf>
    <xf numFmtId="166" fontId="1" fillId="5" borderId="12" xfId="16" applyNumberFormat="1" applyFont="1" applyFill="1" applyBorder="1" applyAlignment="1">
      <alignment vertical="center"/>
    </xf>
    <xf numFmtId="166" fontId="2" fillId="5" borderId="12" xfId="16" applyNumberFormat="1" applyFont="1" applyFill="1" applyBorder="1" applyAlignment="1">
      <alignment vertical="center"/>
    </xf>
    <xf numFmtId="166" fontId="2" fillId="6" borderId="11" xfId="16" applyNumberFormat="1" applyFont="1" applyFill="1" applyBorder="1" applyAlignment="1">
      <alignment vertical="center"/>
    </xf>
    <xf numFmtId="166" fontId="2" fillId="5" borderId="20" xfId="16" applyNumberFormat="1" applyFont="1" applyFill="1" applyBorder="1" applyAlignment="1">
      <alignment vertical="center"/>
    </xf>
    <xf numFmtId="166" fontId="1" fillId="6" borderId="16" xfId="16" applyNumberFormat="1" applyFont="1" applyFill="1" applyBorder="1" applyAlignment="1">
      <alignment vertical="center"/>
    </xf>
    <xf numFmtId="166" fontId="2" fillId="5" borderId="12" xfId="16" applyNumberFormat="1" applyFont="1" applyFill="1" applyBorder="1" applyAlignment="1">
      <alignment horizontal="right" vertical="center"/>
    </xf>
    <xf numFmtId="166" fontId="2" fillId="6" borderId="11" xfId="16" applyNumberFormat="1" applyFont="1" applyFill="1" applyBorder="1" applyAlignment="1">
      <alignment horizontal="right" vertical="center"/>
    </xf>
    <xf numFmtId="166" fontId="2" fillId="6" borderId="13" xfId="16" applyNumberFormat="1" applyFont="1" applyFill="1" applyBorder="1" applyAlignment="1">
      <alignment horizontal="right" vertical="center"/>
    </xf>
    <xf numFmtId="166" fontId="1" fillId="5" borderId="16" xfId="16" applyNumberFormat="1" applyFont="1" applyFill="1" applyBorder="1" applyAlignment="1">
      <alignment horizontal="right" vertical="center"/>
    </xf>
    <xf numFmtId="166" fontId="2" fillId="5" borderId="11" xfId="16" applyNumberFormat="1" applyFont="1" applyFill="1" applyBorder="1" applyAlignment="1">
      <alignment horizontal="right" vertical="center"/>
    </xf>
    <xf numFmtId="164" fontId="1" fillId="5" borderId="14" xfId="29" applyNumberFormat="1" applyFont="1" applyFill="1" applyBorder="1">
      <alignment horizontal="right" vertical="center" indent="1"/>
    </xf>
    <xf numFmtId="164" fontId="1" fillId="6" borderId="11" xfId="29" applyNumberFormat="1" applyFont="1" applyFill="1" applyBorder="1">
      <alignment horizontal="right" vertical="center" indent="1"/>
    </xf>
    <xf numFmtId="164" fontId="2" fillId="0" borderId="0" xfId="0" applyNumberFormat="1" applyFont="1" applyAlignment="1">
      <alignment vertical="center"/>
    </xf>
    <xf numFmtId="167" fontId="2" fillId="0" borderId="0" xfId="1" applyNumberFormat="1" applyFont="1" applyAlignment="1">
      <alignment horizontal="center" vertical="center"/>
    </xf>
    <xf numFmtId="43" fontId="2" fillId="0" borderId="0" xfId="0" applyNumberFormat="1" applyFont="1" applyAlignment="1">
      <alignment horizontal="center" vertical="center"/>
    </xf>
    <xf numFmtId="1" fontId="2" fillId="0" borderId="0" xfId="0" applyNumberFormat="1" applyFont="1" applyBorder="1" applyAlignment="1">
      <alignment horizontal="center" vertical="center"/>
    </xf>
    <xf numFmtId="164" fontId="2" fillId="5" borderId="14" xfId="31" applyNumberFormat="1" applyFont="1" applyFill="1" applyBorder="1" applyAlignment="1">
      <alignment vertical="center"/>
    </xf>
    <xf numFmtId="164" fontId="1" fillId="5" borderId="14" xfId="29" applyNumberFormat="1" applyFont="1" applyFill="1" applyBorder="1" applyAlignment="1">
      <alignment vertical="center"/>
    </xf>
    <xf numFmtId="0" fontId="45" fillId="0" borderId="0" xfId="0" applyFont="1" applyAlignment="1">
      <alignment horizontal="centerContinuous" vertical="center"/>
    </xf>
    <xf numFmtId="164" fontId="2" fillId="6" borderId="12" xfId="0" applyNumberFormat="1" applyFont="1" applyFill="1" applyBorder="1" applyAlignment="1">
      <alignment horizontal="center" vertical="center"/>
    </xf>
    <xf numFmtId="164" fontId="2" fillId="5" borderId="12" xfId="31" applyNumberFormat="1" applyFont="1" applyFill="1" applyBorder="1" applyAlignment="1">
      <alignment horizontal="right" vertical="center" indent="1"/>
    </xf>
    <xf numFmtId="0" fontId="4" fillId="0" borderId="0" xfId="0" applyFont="1" applyAlignment="1">
      <alignment horizontal="right" vertical="top" wrapText="1"/>
    </xf>
    <xf numFmtId="0" fontId="4" fillId="0" borderId="0" xfId="0" applyFont="1" applyAlignment="1">
      <alignment horizontal="right" vertical="top" wrapText="1" readingOrder="2"/>
    </xf>
    <xf numFmtId="0" fontId="4" fillId="5" borderId="0" xfId="30" applyFont="1" applyFill="1" applyBorder="1" applyAlignment="1">
      <alignment horizontal="center" vertical="center" wrapText="1" readingOrder="2"/>
    </xf>
    <xf numFmtId="0" fontId="2" fillId="5" borderId="0" xfId="31" applyFont="1" applyFill="1" applyBorder="1">
      <alignment horizontal="right" vertical="center" indent="1"/>
    </xf>
    <xf numFmtId="0" fontId="2" fillId="3" borderId="9" xfId="19" applyNumberFormat="1" applyFont="1" applyFill="1" applyBorder="1" applyAlignment="1">
      <alignment horizontal="center" vertical="center"/>
    </xf>
    <xf numFmtId="164" fontId="2" fillId="6" borderId="11" xfId="0" applyNumberFormat="1" applyFont="1" applyFill="1" applyBorder="1" applyAlignment="1">
      <alignment horizontal="center" vertical="center"/>
    </xf>
    <xf numFmtId="0" fontId="2" fillId="5" borderId="9" xfId="21"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0" fontId="2" fillId="5" borderId="9" xfId="19" applyNumberFormat="1" applyFont="1" applyFill="1" applyBorder="1" applyAlignment="1">
      <alignment horizontal="center" vertical="center"/>
    </xf>
    <xf numFmtId="164" fontId="2" fillId="5" borderId="11" xfId="31" applyNumberFormat="1" applyFont="1" applyFill="1" applyBorder="1" applyAlignment="1">
      <alignment horizontal="center" vertical="center"/>
    </xf>
    <xf numFmtId="0" fontId="2" fillId="5" borderId="11" xfId="29" applyFont="1" applyFill="1" applyBorder="1">
      <alignment horizontal="right" vertical="center" indent="1"/>
    </xf>
    <xf numFmtId="0" fontId="11" fillId="7" borderId="0" xfId="0" applyFont="1" applyFill="1" applyAlignment="1">
      <alignment vertical="center"/>
    </xf>
    <xf numFmtId="0" fontId="2" fillId="3" borderId="10" xfId="0" applyNumberFormat="1" applyFont="1" applyFill="1" applyBorder="1" applyAlignment="1">
      <alignment horizontal="center" vertical="center"/>
    </xf>
    <xf numFmtId="164" fontId="2" fillId="6" borderId="25" xfId="31"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164" fontId="2" fillId="6" borderId="17" xfId="31" applyNumberFormat="1" applyFont="1" applyFill="1" applyBorder="1" applyAlignment="1">
      <alignment horizontal="center" vertical="center"/>
    </xf>
    <xf numFmtId="49" fontId="4" fillId="5" borderId="15" xfId="30" applyNumberFormat="1" applyFont="1" applyFill="1" applyBorder="1" applyAlignment="1">
      <alignment horizontal="center" vertical="center" wrapText="1" readingOrder="2"/>
    </xf>
    <xf numFmtId="0" fontId="2" fillId="5" borderId="15" xfId="31" applyFont="1" applyFill="1" applyBorder="1" applyAlignment="1">
      <alignment horizontal="right" vertical="center" indent="1"/>
    </xf>
    <xf numFmtId="164" fontId="2" fillId="5" borderId="15" xfId="29" applyNumberFormat="1" applyFont="1" applyFill="1" applyBorder="1" applyAlignment="1">
      <alignment horizontal="right" vertical="center" indent="1"/>
    </xf>
    <xf numFmtId="167" fontId="2" fillId="0" borderId="54" xfId="1" applyNumberFormat="1" applyFont="1" applyBorder="1" applyAlignment="1">
      <alignment horizontal="center" vertical="center"/>
    </xf>
    <xf numFmtId="0" fontId="2" fillId="0" borderId="54" xfId="0" applyFont="1" applyBorder="1" applyAlignment="1">
      <alignment horizontal="left" vertical="center"/>
    </xf>
    <xf numFmtId="167" fontId="2" fillId="0" borderId="54" xfId="0" applyNumberFormat="1" applyFont="1" applyBorder="1" applyAlignment="1">
      <alignment horizontal="center" vertical="center"/>
    </xf>
    <xf numFmtId="14" fontId="1" fillId="5" borderId="15" xfId="32" applyNumberFormat="1" applyFont="1" applyFill="1" applyBorder="1" applyAlignment="1">
      <alignment horizontal="center" vertical="center" wrapText="1"/>
    </xf>
    <xf numFmtId="0" fontId="4" fillId="5" borderId="12" xfId="30" applyFont="1" applyFill="1" applyBorder="1" applyAlignment="1">
      <alignment horizontal="center" vertical="center" wrapText="1" readingOrder="2"/>
    </xf>
    <xf numFmtId="164" fontId="2" fillId="5" borderId="12" xfId="31" applyNumberFormat="1" applyFont="1" applyFill="1" applyBorder="1" applyAlignment="1">
      <alignment vertical="center"/>
    </xf>
    <xf numFmtId="164" fontId="1" fillId="5" borderId="15" xfId="29" applyNumberFormat="1" applyFont="1" applyFill="1" applyBorder="1" applyAlignment="1">
      <alignment vertical="center"/>
    </xf>
    <xf numFmtId="0" fontId="2" fillId="5" borderId="12" xfId="32" applyFont="1" applyFill="1" applyBorder="1" applyAlignment="1">
      <alignment horizontal="center" vertical="center" wrapText="1"/>
    </xf>
    <xf numFmtId="0" fontId="4" fillId="5" borderId="14" xfId="30" applyFont="1" applyFill="1" applyBorder="1" applyAlignment="1">
      <alignment horizontal="center" vertical="center" wrapText="1" readingOrder="2"/>
    </xf>
    <xf numFmtId="164" fontId="2" fillId="5" borderId="15" xfId="29" applyNumberFormat="1" applyFont="1" applyFill="1" applyBorder="1" applyAlignment="1">
      <alignment vertical="center"/>
    </xf>
    <xf numFmtId="0" fontId="2" fillId="5" borderId="12" xfId="29" applyFont="1" applyFill="1" applyBorder="1">
      <alignment horizontal="right" vertical="center" indent="1"/>
    </xf>
    <xf numFmtId="0" fontId="2" fillId="5" borderId="0" xfId="29" applyFont="1" applyFill="1" applyBorder="1">
      <alignment horizontal="right" vertical="center" indent="1"/>
    </xf>
    <xf numFmtId="0" fontId="2" fillId="5" borderId="0" xfId="31" applyFont="1" applyFill="1" applyBorder="1" applyAlignment="1">
      <alignment horizontal="center" vertical="center"/>
    </xf>
    <xf numFmtId="0" fontId="2" fillId="5" borderId="34" xfId="31" applyFont="1" applyFill="1" applyBorder="1">
      <alignment horizontal="right" vertical="center" indent="1"/>
    </xf>
    <xf numFmtId="0" fontId="2" fillId="5" borderId="20" xfId="21" applyNumberFormat="1" applyFont="1" applyFill="1" applyBorder="1" applyAlignment="1">
      <alignment horizontal="center" vertical="center"/>
    </xf>
    <xf numFmtId="0" fontId="2" fillId="5" borderId="20" xfId="19" applyNumberFormat="1" applyFont="1" applyFill="1" applyBorder="1" applyAlignment="1">
      <alignment horizontal="center" vertical="center"/>
    </xf>
    <xf numFmtId="0" fontId="2" fillId="3" borderId="20" xfId="19" applyNumberFormat="1" applyFont="1" applyFill="1" applyBorder="1" applyAlignment="1">
      <alignment horizontal="center" vertical="center"/>
    </xf>
    <xf numFmtId="164" fontId="2" fillId="3" borderId="20" xfId="19" applyNumberFormat="1" applyFont="1" applyFill="1" applyBorder="1" applyAlignment="1">
      <alignment horizontal="center" vertical="center"/>
    </xf>
    <xf numFmtId="0" fontId="2" fillId="5" borderId="25" xfId="21" applyNumberFormat="1" applyFont="1" applyFill="1" applyBorder="1" applyAlignment="1">
      <alignment horizontal="center" vertical="center"/>
    </xf>
    <xf numFmtId="164" fontId="2" fillId="5" borderId="0" xfId="31" applyNumberFormat="1" applyFont="1" applyFill="1" applyBorder="1">
      <alignment horizontal="right" vertical="center" indent="1"/>
    </xf>
    <xf numFmtId="0" fontId="2" fillId="4" borderId="0" xfId="19" applyNumberFormat="1" applyFont="1" applyFill="1" applyBorder="1" applyAlignment="1">
      <alignment horizontal="center" vertical="center"/>
    </xf>
    <xf numFmtId="164" fontId="2" fillId="5" borderId="18" xfId="31" applyNumberFormat="1" applyFont="1" applyFill="1" applyBorder="1" applyAlignment="1">
      <alignment horizontal="center" vertical="center"/>
    </xf>
    <xf numFmtId="164" fontId="2" fillId="6" borderId="53" xfId="31" applyNumberFormat="1" applyFont="1" applyFill="1" applyBorder="1" applyAlignment="1">
      <alignment horizontal="center" vertical="center"/>
    </xf>
    <xf numFmtId="164" fontId="2" fillId="6" borderId="0" xfId="31" applyNumberFormat="1" applyFont="1" applyFill="1" applyBorder="1" applyAlignment="1">
      <alignment horizontal="center" vertical="center"/>
    </xf>
    <xf numFmtId="164" fontId="2" fillId="5" borderId="0" xfId="31" applyNumberFormat="1" applyFont="1" applyFill="1" applyBorder="1" applyAlignment="1">
      <alignment horizontal="center" vertical="center"/>
    </xf>
    <xf numFmtId="166" fontId="2" fillId="6" borderId="12" xfId="31" applyNumberFormat="1" applyFont="1" applyFill="1" applyBorder="1">
      <alignment horizontal="right" vertical="center" indent="1"/>
    </xf>
    <xf numFmtId="0" fontId="2" fillId="6" borderId="0" xfId="0" applyFont="1" applyFill="1" applyAlignment="1">
      <alignment vertical="center"/>
    </xf>
    <xf numFmtId="0" fontId="1" fillId="6" borderId="16" xfId="28" applyFont="1" applyFill="1" applyBorder="1" applyAlignment="1">
      <alignment horizontal="center" vertical="center" wrapText="1"/>
    </xf>
    <xf numFmtId="0" fontId="0" fillId="0" borderId="0" xfId="0" applyAlignment="1">
      <alignment wrapText="1"/>
    </xf>
    <xf numFmtId="0" fontId="30" fillId="0" borderId="0" xfId="2" applyFont="1" applyBorder="1" applyAlignment="1">
      <alignment horizontal="centerContinuous" vertical="center" readingOrder="2"/>
    </xf>
    <xf numFmtId="0" fontId="4" fillId="0" borderId="0" xfId="3" applyFont="1" applyBorder="1" applyAlignment="1">
      <alignment horizontal="centerContinuous" vertical="center"/>
    </xf>
    <xf numFmtId="0" fontId="2" fillId="6" borderId="0" xfId="0" applyFont="1" applyFill="1" applyBorder="1" applyAlignment="1">
      <alignment vertical="center"/>
    </xf>
    <xf numFmtId="0" fontId="4" fillId="8" borderId="13" xfId="30" applyFont="1" applyFill="1" applyBorder="1" applyAlignment="1">
      <alignment horizontal="center" vertical="center" wrapText="1" readingOrder="2"/>
    </xf>
    <xf numFmtId="164" fontId="2" fillId="8" borderId="13" xfId="31" applyNumberFormat="1" applyFont="1" applyFill="1" applyBorder="1" applyAlignment="1">
      <alignment vertical="center"/>
    </xf>
    <xf numFmtId="0" fontId="2" fillId="8" borderId="13" xfId="32" applyFont="1" applyFill="1" applyBorder="1" applyAlignment="1">
      <alignment horizontal="center" vertical="center" wrapText="1"/>
    </xf>
    <xf numFmtId="0" fontId="2" fillId="6" borderId="11" xfId="29" applyFont="1" applyFill="1" applyBorder="1">
      <alignment horizontal="right" vertical="center" indent="1"/>
    </xf>
    <xf numFmtId="164" fontId="2" fillId="6" borderId="14" xfId="31" applyNumberFormat="1" applyFont="1" applyFill="1" applyBorder="1">
      <alignment horizontal="right" vertical="center" indent="1"/>
    </xf>
    <xf numFmtId="164" fontId="2" fillId="6" borderId="39" xfId="31" applyNumberFormat="1" applyFont="1" applyFill="1" applyBorder="1">
      <alignment horizontal="right" vertical="center" indent="1"/>
    </xf>
    <xf numFmtId="164" fontId="1" fillId="5" borderId="14" xfId="31" applyNumberFormat="1" applyFont="1" applyFill="1" applyBorder="1" applyAlignment="1">
      <alignment vertical="center"/>
    </xf>
    <xf numFmtId="0" fontId="4" fillId="6" borderId="14" xfId="30" applyFont="1" applyFill="1" applyBorder="1" applyAlignment="1">
      <alignment horizontal="center" vertical="center" wrapText="1" readingOrder="2"/>
    </xf>
    <xf numFmtId="164" fontId="2" fillId="6" borderId="14" xfId="31" applyNumberFormat="1" applyFont="1" applyFill="1" applyBorder="1" applyAlignment="1">
      <alignment vertical="center"/>
    </xf>
    <xf numFmtId="164" fontId="1" fillId="6" borderId="14" xfId="29" applyNumberFormat="1" applyFont="1" applyFill="1" applyBorder="1" applyAlignment="1">
      <alignment vertical="center"/>
    </xf>
    <xf numFmtId="0" fontId="2" fillId="6" borderId="14" xfId="32" applyFont="1" applyFill="1" applyBorder="1" applyAlignment="1">
      <alignment horizontal="center" vertical="center" wrapText="1"/>
    </xf>
    <xf numFmtId="0" fontId="0" fillId="0" borderId="0" xfId="0" applyAlignment="1">
      <alignment horizontal="right" vertical="center" indent="1"/>
    </xf>
    <xf numFmtId="0" fontId="2" fillId="0" borderId="0" xfId="16"/>
    <xf numFmtId="49" fontId="4" fillId="5" borderId="16" xfId="16" applyNumberFormat="1" applyFont="1" applyFill="1" applyBorder="1" applyAlignment="1">
      <alignment horizontal="center" vertical="center"/>
    </xf>
    <xf numFmtId="49" fontId="1" fillId="5" borderId="16" xfId="16" applyNumberFormat="1" applyFont="1" applyFill="1" applyBorder="1" applyAlignment="1">
      <alignment horizontal="center" vertical="center"/>
    </xf>
    <xf numFmtId="49" fontId="4" fillId="6" borderId="13" xfId="16" applyNumberFormat="1" applyFont="1" applyFill="1" applyBorder="1" applyAlignment="1">
      <alignment horizontal="right" vertical="center" indent="1"/>
    </xf>
    <xf numFmtId="166" fontId="22" fillId="6" borderId="13" xfId="16" applyNumberFormat="1" applyFont="1" applyFill="1" applyBorder="1" applyAlignment="1">
      <alignment horizontal="left" vertical="center" indent="1"/>
    </xf>
    <xf numFmtId="49" fontId="4" fillId="5" borderId="11" xfId="16" applyNumberFormat="1" applyFont="1" applyFill="1" applyBorder="1" applyAlignment="1">
      <alignment horizontal="right" vertical="center" indent="1"/>
    </xf>
    <xf numFmtId="166" fontId="22" fillId="5" borderId="11" xfId="16" applyNumberFormat="1" applyFont="1" applyFill="1" applyBorder="1" applyAlignment="1">
      <alignment horizontal="left" vertical="center" indent="1"/>
    </xf>
    <xf numFmtId="49" fontId="4" fillId="6" borderId="11" xfId="16" applyNumberFormat="1" applyFont="1" applyFill="1" applyBorder="1" applyAlignment="1">
      <alignment horizontal="right" vertical="center" indent="1"/>
    </xf>
    <xf numFmtId="166" fontId="22" fillId="6" borderId="11" xfId="16" applyNumberFormat="1" applyFont="1" applyFill="1" applyBorder="1" applyAlignment="1">
      <alignment horizontal="left" vertical="center" indent="1"/>
    </xf>
    <xf numFmtId="49" fontId="4" fillId="5" borderId="12" xfId="16" applyNumberFormat="1" applyFont="1" applyFill="1" applyBorder="1" applyAlignment="1">
      <alignment horizontal="right" vertical="center" indent="1"/>
    </xf>
    <xf numFmtId="166" fontId="22" fillId="5" borderId="12" xfId="16" applyNumberFormat="1" applyFont="1" applyFill="1" applyBorder="1" applyAlignment="1">
      <alignment horizontal="left" vertical="center" indent="1"/>
    </xf>
    <xf numFmtId="49" fontId="22" fillId="6" borderId="15" xfId="16" applyNumberFormat="1" applyFont="1" applyFill="1" applyBorder="1" applyAlignment="1">
      <alignment horizontal="center" vertical="top" wrapText="1"/>
    </xf>
    <xf numFmtId="49" fontId="1" fillId="6" borderId="19" xfId="16" applyNumberFormat="1" applyFont="1" applyFill="1" applyBorder="1" applyAlignment="1">
      <alignment horizontal="center" wrapText="1"/>
    </xf>
    <xf numFmtId="0" fontId="11" fillId="0" borderId="0" xfId="16" applyFont="1" applyAlignment="1">
      <alignment vertical="center"/>
    </xf>
    <xf numFmtId="166" fontId="4" fillId="0" borderId="0" xfId="16" applyNumberFormat="1" applyFont="1" applyAlignment="1">
      <alignment horizontal="right" vertical="center" readingOrder="2"/>
    </xf>
    <xf numFmtId="0" fontId="49" fillId="0" borderId="0" xfId="16" applyFont="1" applyAlignment="1">
      <alignment horizontal="left"/>
    </xf>
    <xf numFmtId="0" fontId="50" fillId="0" borderId="0" xfId="16" applyFont="1"/>
    <xf numFmtId="49" fontId="1" fillId="0" borderId="0" xfId="16" applyNumberFormat="1" applyFont="1" applyBorder="1" applyAlignment="1">
      <alignment vertical="center"/>
    </xf>
    <xf numFmtId="0" fontId="26" fillId="0" borderId="0" xfId="0" applyFont="1" applyAlignment="1">
      <alignment vertical="center"/>
    </xf>
    <xf numFmtId="49" fontId="1" fillId="0" borderId="0" xfId="0" applyNumberFormat="1" applyFont="1" applyBorder="1" applyAlignment="1">
      <alignment vertical="center"/>
    </xf>
    <xf numFmtId="0" fontId="50" fillId="0" borderId="0" xfId="0" applyFont="1"/>
    <xf numFmtId="0" fontId="49" fillId="0" borderId="0" xfId="0" applyFont="1" applyAlignment="1">
      <alignment horizontal="left"/>
    </xf>
    <xf numFmtId="166" fontId="4" fillId="0" borderId="0" xfId="0" applyNumberFormat="1" applyFont="1" applyAlignment="1">
      <alignment horizontal="right" vertical="center"/>
    </xf>
    <xf numFmtId="49" fontId="1" fillId="5" borderId="12" xfId="16" applyNumberFormat="1" applyFont="1" applyFill="1" applyBorder="1" applyAlignment="1">
      <alignment horizontal="right" vertical="center" indent="1"/>
    </xf>
    <xf numFmtId="49" fontId="1" fillId="6" borderId="11" xfId="16" applyNumberFormat="1" applyFont="1" applyFill="1" applyBorder="1" applyAlignment="1">
      <alignment horizontal="right" vertical="center" indent="1"/>
    </xf>
    <xf numFmtId="166" fontId="22" fillId="5" borderId="13" xfId="16" applyNumberFormat="1" applyFont="1" applyFill="1" applyBorder="1" applyAlignment="1">
      <alignment horizontal="left" vertical="center" indent="1"/>
    </xf>
    <xf numFmtId="49" fontId="1" fillId="5" borderId="13" xfId="16" applyNumberFormat="1" applyFont="1" applyFill="1" applyBorder="1" applyAlignment="1">
      <alignment horizontal="right" vertical="center" indent="1"/>
    </xf>
    <xf numFmtId="49" fontId="16" fillId="6" borderId="16" xfId="16" applyNumberFormat="1" applyFont="1" applyFill="1" applyBorder="1" applyAlignment="1">
      <alignment horizontal="center" vertical="center"/>
    </xf>
    <xf numFmtId="49" fontId="1" fillId="6" borderId="16" xfId="16" applyNumberFormat="1" applyFont="1" applyFill="1" applyBorder="1" applyAlignment="1">
      <alignment horizontal="center" vertical="center"/>
    </xf>
    <xf numFmtId="0" fontId="2" fillId="4" borderId="7" xfId="19" applyNumberFormat="1" applyFont="1" applyFill="1" applyBorder="1" applyAlignment="1">
      <alignment horizontal="center" vertical="center"/>
    </xf>
    <xf numFmtId="164" fontId="2" fillId="6" borderId="18" xfId="31" applyNumberFormat="1" applyFont="1" applyFill="1" applyBorder="1" applyAlignment="1">
      <alignment horizontal="center" vertical="center"/>
    </xf>
    <xf numFmtId="164" fontId="2" fillId="6" borderId="57" xfId="31" applyNumberFormat="1" applyFont="1" applyFill="1" applyBorder="1" applyAlignment="1">
      <alignment horizontal="center" vertical="center"/>
    </xf>
    <xf numFmtId="0" fontId="2" fillId="5" borderId="14" xfId="29" applyFont="1" applyFill="1" applyBorder="1">
      <alignment horizontal="right" vertical="center" indent="1"/>
    </xf>
    <xf numFmtId="0" fontId="52" fillId="0" borderId="0" xfId="0" applyFont="1" applyAlignment="1">
      <alignment horizontal="center" vertical="center"/>
    </xf>
    <xf numFmtId="0" fontId="54" fillId="0" borderId="0" xfId="0" applyFont="1" applyAlignment="1">
      <alignment horizontal="center"/>
    </xf>
    <xf numFmtId="0" fontId="53" fillId="0" borderId="0" xfId="14" applyFont="1" applyAlignment="1">
      <alignment horizontal="center" wrapText="1"/>
    </xf>
    <xf numFmtId="0" fontId="53" fillId="0" borderId="0" xfId="14" applyFont="1" applyAlignment="1">
      <alignment horizontal="center" vertical="top" wrapText="1"/>
    </xf>
    <xf numFmtId="14" fontId="4" fillId="5" borderId="0" xfId="30" applyNumberFormat="1" applyFont="1" applyFill="1" applyBorder="1" applyAlignment="1">
      <alignment horizontal="center" vertical="center" wrapText="1" readingOrder="2"/>
    </xf>
    <xf numFmtId="0" fontId="2" fillId="5" borderId="0" xfId="31" applyFont="1" applyFill="1" applyBorder="1" applyAlignment="1">
      <alignment horizontal="right" vertical="center" indent="1"/>
    </xf>
    <xf numFmtId="14" fontId="1" fillId="5" borderId="0" xfId="32" applyNumberFormat="1" applyFont="1" applyFill="1" applyBorder="1" applyAlignment="1">
      <alignment horizontal="center" vertical="center" wrapText="1"/>
    </xf>
    <xf numFmtId="164" fontId="1" fillId="5" borderId="21" xfId="28" applyNumberFormat="1" applyFont="1" applyFill="1" applyBorder="1" applyAlignment="1">
      <alignment horizontal="center" vertical="center"/>
    </xf>
    <xf numFmtId="164" fontId="2" fillId="5" borderId="0" xfId="31" applyNumberFormat="1" applyFont="1" applyFill="1" applyBorder="1" applyAlignment="1">
      <alignment vertical="center"/>
    </xf>
    <xf numFmtId="164" fontId="1" fillId="5" borderId="0" xfId="31" applyNumberFormat="1" applyFont="1" applyFill="1" applyBorder="1" applyAlignment="1">
      <alignment vertical="center"/>
    </xf>
    <xf numFmtId="164" fontId="1" fillId="5" borderId="0" xfId="29" applyNumberFormat="1" applyFont="1" applyFill="1" applyBorder="1" applyAlignment="1">
      <alignment vertical="center"/>
    </xf>
    <xf numFmtId="0" fontId="2" fillId="5" borderId="0" xfId="32" applyFont="1" applyFill="1" applyBorder="1" applyAlignment="1">
      <alignment horizontal="center" vertical="center" wrapText="1"/>
    </xf>
    <xf numFmtId="49" fontId="55" fillId="0" borderId="0" xfId="16" applyNumberFormat="1" applyFont="1" applyAlignment="1">
      <alignment vertical="center"/>
    </xf>
    <xf numFmtId="49" fontId="55" fillId="0" borderId="0" xfId="16" applyNumberFormat="1" applyFont="1" applyAlignment="1">
      <alignment horizontal="center" vertical="center"/>
    </xf>
    <xf numFmtId="49" fontId="18" fillId="0" borderId="0" xfId="16" applyNumberFormat="1" applyFont="1" applyAlignment="1">
      <alignment vertical="center" wrapText="1"/>
    </xf>
    <xf numFmtId="49" fontId="18" fillId="0" borderId="0" xfId="16" applyNumberFormat="1" applyFont="1" applyAlignment="1">
      <alignment horizontal="center" vertical="center" wrapText="1"/>
    </xf>
    <xf numFmtId="166" fontId="4" fillId="0" borderId="0" xfId="16" applyNumberFormat="1" applyFont="1" applyAlignment="1">
      <alignment horizontal="right" vertical="center"/>
    </xf>
    <xf numFmtId="49" fontId="33" fillId="6" borderId="20" xfId="16" applyNumberFormat="1" applyFont="1" applyFill="1" applyBorder="1" applyAlignment="1">
      <alignment horizontal="center" vertical="center"/>
    </xf>
    <xf numFmtId="49" fontId="33" fillId="6" borderId="15" xfId="16" applyNumberFormat="1" applyFont="1" applyFill="1" applyBorder="1" applyAlignment="1">
      <alignment horizontal="center" vertical="center"/>
    </xf>
    <xf numFmtId="49" fontId="2" fillId="6" borderId="15" xfId="16" applyNumberFormat="1" applyFont="1" applyFill="1" applyBorder="1" applyAlignment="1">
      <alignment horizontal="center" vertical="center"/>
    </xf>
    <xf numFmtId="0" fontId="33" fillId="9" borderId="61" xfId="0" applyFont="1" applyFill="1" applyBorder="1" applyAlignment="1">
      <alignment horizontal="left" vertical="center" wrapText="1" indent="1" readingOrder="1"/>
    </xf>
    <xf numFmtId="49" fontId="27" fillId="5" borderId="12" xfId="16" applyNumberFormat="1" applyFont="1" applyFill="1" applyBorder="1" applyAlignment="1">
      <alignment horizontal="right" vertical="center" indent="1"/>
    </xf>
    <xf numFmtId="0" fontId="2" fillId="5" borderId="0" xfId="16" applyFill="1"/>
    <xf numFmtId="0" fontId="22" fillId="10" borderId="61" xfId="0" applyFont="1" applyFill="1" applyBorder="1" applyAlignment="1">
      <alignment horizontal="left" vertical="center" wrapText="1" indent="2" readingOrder="1"/>
    </xf>
    <xf numFmtId="166" fontId="1" fillId="6" borderId="11" xfId="16" applyNumberFormat="1" applyFont="1" applyFill="1" applyBorder="1" applyAlignment="1">
      <alignment vertical="center"/>
    </xf>
    <xf numFmtId="49" fontId="1" fillId="6" borderId="11" xfId="16" applyNumberFormat="1" applyFont="1" applyFill="1" applyBorder="1" applyAlignment="1">
      <alignment horizontal="right" vertical="center" indent="2" readingOrder="2"/>
    </xf>
    <xf numFmtId="0" fontId="22" fillId="9" borderId="61" xfId="0" applyFont="1" applyFill="1" applyBorder="1" applyAlignment="1">
      <alignment horizontal="left" vertical="center" wrapText="1" indent="2" readingOrder="1"/>
    </xf>
    <xf numFmtId="49" fontId="1" fillId="5" borderId="12" xfId="16" applyNumberFormat="1" applyFont="1" applyFill="1" applyBorder="1" applyAlignment="1">
      <alignment horizontal="right" vertical="center" indent="2" readingOrder="2"/>
    </xf>
    <xf numFmtId="166" fontId="56" fillId="6" borderId="11" xfId="16" applyNumberFormat="1" applyFont="1" applyFill="1" applyBorder="1" applyAlignment="1">
      <alignment vertical="center"/>
    </xf>
    <xf numFmtId="0" fontId="22" fillId="9" borderId="62" xfId="0" applyFont="1" applyFill="1" applyBorder="1" applyAlignment="1">
      <alignment horizontal="left" vertical="center" wrapText="1" indent="2" readingOrder="1"/>
    </xf>
    <xf numFmtId="166" fontId="1" fillId="5" borderId="20" xfId="16" applyNumberFormat="1" applyFont="1" applyFill="1" applyBorder="1" applyAlignment="1">
      <alignment vertical="center"/>
    </xf>
    <xf numFmtId="49" fontId="1" fillId="5" borderId="20" xfId="16" applyNumberFormat="1" applyFont="1" applyFill="1" applyBorder="1" applyAlignment="1">
      <alignment horizontal="right" vertical="center" indent="2" readingOrder="2"/>
    </xf>
    <xf numFmtId="49" fontId="1" fillId="6" borderId="16" xfId="16" applyNumberFormat="1" applyFont="1" applyFill="1" applyBorder="1" applyAlignment="1">
      <alignment horizontal="right" vertical="center" indent="1"/>
    </xf>
    <xf numFmtId="166" fontId="33" fillId="6" borderId="16" xfId="16" applyNumberFormat="1" applyFont="1" applyFill="1" applyBorder="1" applyAlignment="1">
      <alignment horizontal="left" vertical="center" indent="1"/>
    </xf>
    <xf numFmtId="166" fontId="1" fillId="5" borderId="12" xfId="16" applyNumberFormat="1" applyFont="1" applyFill="1" applyBorder="1" applyAlignment="1">
      <alignment horizontal="right" vertical="center"/>
    </xf>
    <xf numFmtId="0" fontId="22" fillId="6" borderId="61" xfId="0" applyFont="1" applyFill="1" applyBorder="1" applyAlignment="1">
      <alignment horizontal="left" vertical="center" wrapText="1" indent="2" readingOrder="1"/>
    </xf>
    <xf numFmtId="166" fontId="1" fillId="6" borderId="11" xfId="16" applyNumberFormat="1" applyFont="1" applyFill="1" applyBorder="1" applyAlignment="1">
      <alignment horizontal="right" vertical="center"/>
    </xf>
    <xf numFmtId="0" fontId="22" fillId="6" borderId="62" xfId="0" applyFont="1" applyFill="1" applyBorder="1" applyAlignment="1">
      <alignment horizontal="left" vertical="center" wrapText="1" indent="2" readingOrder="1"/>
    </xf>
    <xf numFmtId="166" fontId="1" fillId="6" borderId="13" xfId="16" applyNumberFormat="1" applyFont="1" applyFill="1" applyBorder="1" applyAlignment="1">
      <alignment horizontal="right" vertical="center"/>
    </xf>
    <xf numFmtId="49" fontId="1" fillId="6" borderId="13" xfId="16" applyNumberFormat="1" applyFont="1" applyFill="1" applyBorder="1" applyAlignment="1">
      <alignment horizontal="right" vertical="center" indent="2" readingOrder="2"/>
    </xf>
    <xf numFmtId="49" fontId="1" fillId="5" borderId="16" xfId="16" applyNumberFormat="1" applyFont="1" applyFill="1" applyBorder="1" applyAlignment="1">
      <alignment horizontal="right" vertical="center" indent="1"/>
    </xf>
    <xf numFmtId="166" fontId="33" fillId="5" borderId="16" xfId="16" applyNumberFormat="1" applyFont="1" applyFill="1" applyBorder="1" applyAlignment="1">
      <alignment horizontal="left" vertical="center" indent="1"/>
    </xf>
    <xf numFmtId="0" fontId="33" fillId="6" borderId="61" xfId="0" applyFont="1" applyFill="1" applyBorder="1" applyAlignment="1">
      <alignment horizontal="left" vertical="center" wrapText="1" indent="2" readingOrder="1"/>
    </xf>
    <xf numFmtId="166" fontId="1" fillId="6" borderId="12" xfId="16" applyNumberFormat="1" applyFont="1" applyFill="1" applyBorder="1" applyAlignment="1">
      <alignment horizontal="right" vertical="center"/>
    </xf>
    <xf numFmtId="49" fontId="4" fillId="6" borderId="12" xfId="16" applyNumberFormat="1" applyFont="1" applyFill="1" applyBorder="1" applyAlignment="1">
      <alignment horizontal="right" vertical="center" wrapText="1" indent="1"/>
    </xf>
    <xf numFmtId="0" fontId="33" fillId="9" borderId="61" xfId="0" applyFont="1" applyFill="1" applyBorder="1" applyAlignment="1">
      <alignment horizontal="left" vertical="center" wrapText="1" indent="2" readingOrder="1"/>
    </xf>
    <xf numFmtId="49" fontId="4" fillId="5" borderId="11" xfId="16" applyNumberFormat="1" applyFont="1" applyFill="1" applyBorder="1" applyAlignment="1">
      <alignment horizontal="right" vertical="center" wrapText="1" indent="1"/>
    </xf>
    <xf numFmtId="49" fontId="4" fillId="6" borderId="11" xfId="16" applyNumberFormat="1" applyFont="1" applyFill="1" applyBorder="1" applyAlignment="1">
      <alignment horizontal="right" vertical="center" wrapText="1" indent="1"/>
    </xf>
    <xf numFmtId="0" fontId="33" fillId="6" borderId="63" xfId="0" applyFont="1" applyFill="1" applyBorder="1" applyAlignment="1">
      <alignment horizontal="left" vertical="center" wrapText="1" indent="2" readingOrder="1"/>
    </xf>
    <xf numFmtId="166" fontId="1" fillId="6" borderId="14" xfId="16" applyNumberFormat="1" applyFont="1" applyFill="1" applyBorder="1" applyAlignment="1">
      <alignment horizontal="right" vertical="center"/>
    </xf>
    <xf numFmtId="49" fontId="4" fillId="6" borderId="14" xfId="16" applyNumberFormat="1" applyFont="1" applyFill="1" applyBorder="1" applyAlignment="1">
      <alignment horizontal="right" vertical="center" wrapText="1" indent="1"/>
    </xf>
    <xf numFmtId="0" fontId="57" fillId="0" borderId="0" xfId="0" applyFont="1" applyAlignment="1">
      <alignment vertical="center" wrapText="1"/>
    </xf>
    <xf numFmtId="1" fontId="1" fillId="5" borderId="16" xfId="16" applyNumberFormat="1" applyFont="1" applyFill="1" applyBorder="1" applyAlignment="1">
      <alignment horizontal="right" vertical="center" indent="1"/>
    </xf>
    <xf numFmtId="2" fontId="1" fillId="5" borderId="16" xfId="16" applyNumberFormat="1" applyFont="1" applyFill="1" applyBorder="1" applyAlignment="1">
      <alignment horizontal="right" vertical="center" indent="1"/>
    </xf>
    <xf numFmtId="166" fontId="1" fillId="5" borderId="16" xfId="16" applyNumberFormat="1" applyFont="1" applyFill="1" applyBorder="1" applyAlignment="1">
      <alignment horizontal="right" vertical="center" indent="1"/>
    </xf>
    <xf numFmtId="166" fontId="2" fillId="6" borderId="13" xfId="16" applyNumberFormat="1" applyFont="1" applyFill="1" applyBorder="1" applyAlignment="1">
      <alignment horizontal="right" vertical="center" indent="1"/>
    </xf>
    <xf numFmtId="2" fontId="2" fillId="6" borderId="13" xfId="16" applyNumberFormat="1" applyFont="1" applyFill="1" applyBorder="1" applyAlignment="1">
      <alignment horizontal="right" vertical="center" indent="1"/>
    </xf>
    <xf numFmtId="166" fontId="2" fillId="0" borderId="11" xfId="16" applyNumberFormat="1" applyFont="1" applyBorder="1" applyAlignment="1">
      <alignment horizontal="right" vertical="center" indent="1"/>
    </xf>
    <xf numFmtId="2" fontId="2" fillId="0" borderId="11" xfId="16" applyNumberFormat="1" applyFont="1" applyBorder="1" applyAlignment="1">
      <alignment horizontal="right" vertical="center" indent="1"/>
    </xf>
    <xf numFmtId="166" fontId="2" fillId="6" borderId="11" xfId="16" applyNumberFormat="1" applyFont="1" applyFill="1" applyBorder="1" applyAlignment="1">
      <alignment horizontal="right" vertical="center" indent="1"/>
    </xf>
    <xf numFmtId="2" fontId="2" fillId="6" borderId="11" xfId="16" applyNumberFormat="1" applyFont="1" applyFill="1" applyBorder="1" applyAlignment="1">
      <alignment horizontal="right" vertical="center" indent="1"/>
    </xf>
    <xf numFmtId="166" fontId="2" fillId="0" borderId="12" xfId="16" applyNumberFormat="1" applyFont="1" applyBorder="1" applyAlignment="1">
      <alignment horizontal="right" vertical="center" indent="1"/>
    </xf>
    <xf numFmtId="2" fontId="2" fillId="0" borderId="12" xfId="16" applyNumberFormat="1" applyFont="1" applyBorder="1" applyAlignment="1">
      <alignment horizontal="right" vertical="center" indent="1"/>
    </xf>
    <xf numFmtId="0" fontId="2" fillId="6" borderId="13" xfId="29" applyFont="1" applyFill="1" applyBorder="1">
      <alignment horizontal="right" vertical="center" indent="1"/>
    </xf>
    <xf numFmtId="49" fontId="55" fillId="0" borderId="0" xfId="0" applyNumberFormat="1" applyFont="1" applyAlignment="1">
      <alignment vertical="center"/>
    </xf>
    <xf numFmtId="49" fontId="55" fillId="0" borderId="0" xfId="0" applyNumberFormat="1" applyFont="1" applyAlignment="1">
      <alignment horizontal="center" vertical="center"/>
    </xf>
    <xf numFmtId="49" fontId="18" fillId="0" borderId="0" xfId="0" applyNumberFormat="1" applyFont="1" applyAlignment="1">
      <alignment vertical="center" wrapText="1"/>
    </xf>
    <xf numFmtId="49" fontId="18" fillId="0" borderId="0" xfId="0" applyNumberFormat="1" applyFont="1" applyAlignment="1">
      <alignment horizontal="center" vertical="center" wrapText="1"/>
    </xf>
    <xf numFmtId="0" fontId="49" fillId="0" borderId="0" xfId="0" applyFont="1" applyBorder="1" applyAlignment="1">
      <alignment horizontal="right"/>
    </xf>
    <xf numFmtId="49" fontId="1" fillId="6" borderId="20" xfId="16" applyNumberFormat="1" applyFont="1" applyFill="1" applyBorder="1" applyAlignment="1">
      <alignment horizontal="center"/>
    </xf>
    <xf numFmtId="49" fontId="36" fillId="6" borderId="15" xfId="16" applyNumberFormat="1" applyFont="1" applyFill="1" applyBorder="1" applyAlignment="1">
      <alignment horizontal="center" vertical="top"/>
    </xf>
    <xf numFmtId="0" fontId="33" fillId="9" borderId="61" xfId="0" applyFont="1" applyFill="1" applyBorder="1" applyAlignment="1">
      <alignment horizontal="left" vertical="center" wrapText="1" indent="1"/>
    </xf>
    <xf numFmtId="0" fontId="22" fillId="10" borderId="61" xfId="0" applyFont="1" applyFill="1" applyBorder="1" applyAlignment="1">
      <alignment horizontal="left" vertical="center" wrapText="1" indent="2"/>
    </xf>
    <xf numFmtId="0" fontId="22" fillId="9" borderId="61" xfId="0" applyFont="1" applyFill="1" applyBorder="1" applyAlignment="1">
      <alignment horizontal="left" vertical="center" wrapText="1" indent="2"/>
    </xf>
    <xf numFmtId="0" fontId="22" fillId="9" borderId="62" xfId="0" applyFont="1" applyFill="1" applyBorder="1" applyAlignment="1">
      <alignment horizontal="left" vertical="center" wrapText="1" indent="2"/>
    </xf>
    <xf numFmtId="0" fontId="22" fillId="10" borderId="62" xfId="0" applyFont="1" applyFill="1" applyBorder="1" applyAlignment="1">
      <alignment horizontal="left" vertical="center" wrapText="1" indent="2"/>
    </xf>
    <xf numFmtId="166" fontId="1" fillId="5" borderId="11" xfId="16" applyNumberFormat="1" applyFont="1" applyFill="1" applyBorder="1" applyAlignment="1">
      <alignment horizontal="right" vertical="center"/>
    </xf>
    <xf numFmtId="166" fontId="2" fillId="0" borderId="13" xfId="16" applyNumberFormat="1" applyFont="1" applyBorder="1" applyAlignment="1">
      <alignment horizontal="right" vertical="center" indent="1"/>
    </xf>
    <xf numFmtId="2" fontId="2" fillId="0" borderId="13" xfId="16" applyNumberFormat="1" applyFont="1" applyBorder="1" applyAlignment="1">
      <alignment horizontal="right" vertical="center" indent="1"/>
    </xf>
    <xf numFmtId="166" fontId="1" fillId="6" borderId="16" xfId="16" applyNumberFormat="1" applyFont="1" applyFill="1" applyBorder="1" applyAlignment="1">
      <alignment horizontal="right" vertical="center" indent="1"/>
    </xf>
    <xf numFmtId="2" fontId="1" fillId="6" borderId="16" xfId="16" applyNumberFormat="1" applyFont="1" applyFill="1" applyBorder="1" applyAlignment="1">
      <alignment horizontal="right" vertical="center" indent="1"/>
    </xf>
    <xf numFmtId="0" fontId="1" fillId="6" borderId="15" xfId="7" applyFont="1" applyFill="1" applyBorder="1" applyAlignment="1">
      <alignment horizontal="center" vertical="center" wrapText="1" readingOrder="1"/>
    </xf>
    <xf numFmtId="164" fontId="2" fillId="3" borderId="9" xfId="19" applyNumberFormat="1" applyFont="1" applyFill="1" applyBorder="1" applyAlignment="1">
      <alignment horizontal="center" vertical="center"/>
    </xf>
    <xf numFmtId="14" fontId="4" fillId="6" borderId="0" xfId="30" applyNumberFormat="1" applyFont="1" applyFill="1" applyBorder="1" applyAlignment="1">
      <alignment horizontal="center" vertical="center" wrapText="1" readingOrder="2"/>
    </xf>
    <xf numFmtId="0" fontId="2" fillId="6" borderId="0" xfId="31" applyFont="1" applyFill="1" applyBorder="1" applyAlignment="1">
      <alignment horizontal="right" vertical="center" indent="1"/>
    </xf>
    <xf numFmtId="0" fontId="24" fillId="0" borderId="0" xfId="14" applyFont="1" applyAlignment="1">
      <alignment horizontal="center" vertical="center" wrapText="1" readingOrder="1"/>
    </xf>
    <xf numFmtId="0" fontId="2" fillId="6" borderId="11" xfId="30" applyFont="1" applyFill="1" applyBorder="1" applyAlignment="1">
      <alignment horizontal="right" vertical="center" wrapText="1" indent="3" readingOrder="2"/>
    </xf>
    <xf numFmtId="0" fontId="22" fillId="5" borderId="11" xfId="32" applyFont="1" applyFill="1" applyBorder="1" applyAlignment="1">
      <alignment horizontal="left" vertical="center" wrapText="1" indent="3"/>
    </xf>
    <xf numFmtId="0" fontId="16" fillId="5" borderId="16" xfId="28" applyFont="1" applyFill="1" applyBorder="1" applyAlignment="1">
      <alignment horizontal="right" vertical="center" wrapText="1" indent="1"/>
    </xf>
    <xf numFmtId="0" fontId="1" fillId="6" borderId="19" xfId="7" applyFont="1" applyFill="1" applyBorder="1" applyAlignment="1">
      <alignment horizontal="center" vertical="center" wrapText="1"/>
    </xf>
    <xf numFmtId="0" fontId="1" fillId="6" borderId="15" xfId="7" applyFont="1" applyFill="1" applyBorder="1" applyAlignment="1">
      <alignment horizontal="center" vertical="center" wrapText="1"/>
    </xf>
    <xf numFmtId="1" fontId="16" fillId="6" borderId="26" xfId="5" applyFont="1" applyFill="1" applyBorder="1">
      <alignment horizontal="left" vertical="center" wrapText="1"/>
    </xf>
    <xf numFmtId="1" fontId="16" fillId="6" borderId="27" xfId="5" applyFont="1" applyFill="1" applyBorder="1">
      <alignment horizontal="left" vertical="center" wrapText="1"/>
    </xf>
    <xf numFmtId="1" fontId="16" fillId="6" borderId="28" xfId="5" applyFont="1" applyFill="1" applyBorder="1">
      <alignment horizontal="left" vertical="center" wrapText="1"/>
    </xf>
    <xf numFmtId="1" fontId="16" fillId="6" borderId="29" xfId="5" applyFont="1" applyFill="1" applyBorder="1">
      <alignment horizontal="left" vertical="center" wrapText="1"/>
    </xf>
    <xf numFmtId="0" fontId="22" fillId="6" borderId="11" xfId="32" applyFont="1" applyFill="1" applyBorder="1" applyAlignment="1">
      <alignment horizontal="left" vertical="center" wrapText="1" indent="3"/>
    </xf>
    <xf numFmtId="0" fontId="16" fillId="5" borderId="12" xfId="32" applyFont="1" applyFill="1" applyBorder="1">
      <alignment horizontal="left" vertical="center" wrapText="1" indent="1"/>
    </xf>
    <xf numFmtId="0" fontId="27" fillId="0" borderId="0" xfId="14" applyFont="1" applyAlignment="1">
      <alignment horizontal="center" vertical="center" wrapText="1" readingOrder="1"/>
    </xf>
    <xf numFmtId="0" fontId="2" fillId="5" borderId="11" xfId="30" applyFont="1" applyFill="1" applyBorder="1" applyAlignment="1">
      <alignment horizontal="right" vertical="center" wrapText="1" indent="3" readingOrder="2"/>
    </xf>
    <xf numFmtId="0" fontId="22" fillId="6" borderId="13" xfId="32" applyFont="1" applyFill="1" applyBorder="1" applyAlignment="1">
      <alignment horizontal="left" vertical="center" wrapText="1" indent="3"/>
    </xf>
    <xf numFmtId="0" fontId="16" fillId="6" borderId="12" xfId="32" applyFont="1" applyFill="1" applyBorder="1">
      <alignment horizontal="left" vertical="center" wrapText="1" indent="1"/>
    </xf>
    <xf numFmtId="0" fontId="1" fillId="6" borderId="12" xfId="30" applyFont="1" applyFill="1" applyBorder="1">
      <alignment horizontal="right" vertical="center" wrapText="1" indent="1" readingOrder="2"/>
    </xf>
    <xf numFmtId="0" fontId="1" fillId="5" borderId="16" xfId="28" applyFont="1" applyFill="1" applyBorder="1" applyAlignment="1">
      <alignment horizontal="left" vertical="center" wrapText="1" indent="1" readingOrder="2"/>
    </xf>
    <xf numFmtId="0" fontId="2" fillId="5" borderId="18" xfId="30" applyFont="1" applyFill="1" applyBorder="1" applyAlignment="1">
      <alignment horizontal="right" vertical="center" wrapText="1" indent="3" readingOrder="2"/>
    </xf>
    <xf numFmtId="0" fontId="2" fillId="5" borderId="23" xfId="30" applyFont="1" applyFill="1" applyBorder="1" applyAlignment="1">
      <alignment horizontal="right" vertical="center" wrapText="1" indent="3" readingOrder="2"/>
    </xf>
    <xf numFmtId="0" fontId="22" fillId="5" borderId="18" xfId="32" applyFont="1" applyFill="1" applyBorder="1" applyAlignment="1">
      <alignment horizontal="left" vertical="center" wrapText="1" indent="3"/>
    </xf>
    <xf numFmtId="0" fontId="22" fillId="5" borderId="23" xfId="32" applyFont="1" applyFill="1" applyBorder="1" applyAlignment="1">
      <alignment horizontal="left" vertical="center" wrapText="1" indent="3"/>
    </xf>
    <xf numFmtId="0" fontId="1" fillId="5" borderId="12" xfId="30" applyFont="1" applyFill="1" applyBorder="1">
      <alignment horizontal="right" vertical="center" wrapText="1" indent="1" readingOrder="2"/>
    </xf>
    <xf numFmtId="0" fontId="1" fillId="6" borderId="16" xfId="28" applyFont="1" applyFill="1" applyBorder="1" applyAlignment="1">
      <alignment horizontal="left" vertical="center" wrapText="1" indent="1" readingOrder="2"/>
    </xf>
    <xf numFmtId="0" fontId="16" fillId="6" borderId="16" xfId="28" applyFont="1" applyFill="1" applyBorder="1" applyAlignment="1">
      <alignment horizontal="right" vertical="center" wrapText="1" indent="1"/>
    </xf>
    <xf numFmtId="0" fontId="2" fillId="5" borderId="13" xfId="30" applyFont="1" applyFill="1" applyBorder="1" applyAlignment="1">
      <alignment horizontal="right" vertical="center" wrapText="1" indent="3" readingOrder="2"/>
    </xf>
    <xf numFmtId="0" fontId="22" fillId="5" borderId="13" xfId="32" applyFont="1" applyFill="1" applyBorder="1" applyAlignment="1">
      <alignment horizontal="left" vertical="center" wrapText="1" indent="3"/>
    </xf>
    <xf numFmtId="0" fontId="2" fillId="6" borderId="13" xfId="30" applyFont="1" applyFill="1" applyBorder="1" applyAlignment="1">
      <alignment horizontal="right" vertical="center" wrapText="1" indent="3" readingOrder="2"/>
    </xf>
    <xf numFmtId="0" fontId="30" fillId="0" borderId="0" xfId="2" applyFont="1" applyAlignment="1">
      <alignment horizontal="center" vertical="center" readingOrder="2"/>
    </xf>
    <xf numFmtId="0" fontId="4" fillId="0" borderId="0" xfId="3" applyFont="1" applyAlignment="1">
      <alignment horizontal="center" vertical="center" readingOrder="2"/>
    </xf>
    <xf numFmtId="0" fontId="4" fillId="0" borderId="0" xfId="3" applyFont="1" applyAlignment="1">
      <alignment horizontal="center" vertical="center" readingOrder="1"/>
    </xf>
    <xf numFmtId="0" fontId="1" fillId="6" borderId="30" xfId="4" applyFont="1" applyFill="1" applyBorder="1">
      <alignment horizontal="right" vertical="center" wrapText="1"/>
    </xf>
    <xf numFmtId="0" fontId="1" fillId="6" borderId="31" xfId="4" applyFont="1" applyFill="1" applyBorder="1">
      <alignment horizontal="right" vertical="center" wrapText="1"/>
    </xf>
    <xf numFmtId="0" fontId="1" fillId="6" borderId="32" xfId="4" applyFont="1" applyFill="1" applyBorder="1">
      <alignment horizontal="right" vertical="center" wrapText="1"/>
    </xf>
    <xf numFmtId="0" fontId="1" fillId="6" borderId="33" xfId="4" applyFont="1" applyFill="1" applyBorder="1">
      <alignment horizontal="right" vertical="center" wrapText="1"/>
    </xf>
    <xf numFmtId="14" fontId="1" fillId="5" borderId="17" xfId="32" applyNumberFormat="1" applyFont="1" applyFill="1" applyBorder="1" applyAlignment="1">
      <alignment horizontal="center" vertical="center" wrapText="1"/>
    </xf>
    <xf numFmtId="14" fontId="1" fillId="5" borderId="41" xfId="32" applyNumberFormat="1" applyFont="1" applyFill="1" applyBorder="1" applyAlignment="1">
      <alignment horizontal="center" vertical="center" wrapText="1"/>
    </xf>
    <xf numFmtId="0" fontId="4" fillId="5" borderId="17" xfId="30" applyFont="1" applyFill="1" applyBorder="1">
      <alignment horizontal="right" vertical="center" wrapText="1" indent="1" readingOrder="2"/>
    </xf>
    <xf numFmtId="0" fontId="4" fillId="5" borderId="41" xfId="30" applyFont="1" applyFill="1" applyBorder="1">
      <alignment horizontal="right" vertical="center" wrapText="1" indent="1" readingOrder="2"/>
    </xf>
    <xf numFmtId="0" fontId="33" fillId="0" borderId="0" xfId="14" applyFont="1" applyAlignment="1">
      <alignment horizontal="center" vertical="center" wrapText="1" readingOrder="1"/>
    </xf>
    <xf numFmtId="0" fontId="16" fillId="6" borderId="34" xfId="7" applyFont="1" applyFill="1" applyBorder="1">
      <alignment horizontal="center" vertical="center" wrapText="1"/>
    </xf>
    <xf numFmtId="0" fontId="16" fillId="6" borderId="14" xfId="7" applyFont="1" applyFill="1" applyBorder="1">
      <alignment horizontal="center" vertical="center" wrapText="1"/>
    </xf>
    <xf numFmtId="0" fontId="1" fillId="6" borderId="34" xfId="7" applyFont="1" applyFill="1" applyBorder="1">
      <alignment horizontal="center" vertical="center" wrapText="1"/>
    </xf>
    <xf numFmtId="0" fontId="1" fillId="6" borderId="14" xfId="7" applyFont="1" applyFill="1" applyBorder="1">
      <alignment horizontal="center" vertical="center" wrapText="1"/>
    </xf>
    <xf numFmtId="0" fontId="4" fillId="0" borderId="0" xfId="3" applyFont="1" applyAlignment="1">
      <alignment horizontal="center" vertical="center"/>
    </xf>
    <xf numFmtId="0" fontId="1" fillId="6" borderId="34" xfId="28" applyFont="1" applyFill="1" applyBorder="1" applyAlignment="1">
      <alignment horizontal="center" vertical="center" wrapText="1"/>
    </xf>
    <xf numFmtId="0" fontId="1" fillId="6" borderId="14" xfId="28" applyFont="1" applyFill="1" applyBorder="1" applyAlignment="1">
      <alignment horizontal="center" vertical="center" wrapText="1"/>
    </xf>
    <xf numFmtId="0" fontId="1" fillId="6" borderId="16" xfId="7" applyFont="1" applyFill="1" applyBorder="1">
      <alignment horizontal="center" vertical="center" wrapText="1"/>
    </xf>
    <xf numFmtId="1" fontId="1" fillId="6" borderId="34" xfId="6" applyFont="1" applyFill="1" applyBorder="1">
      <alignment horizontal="center" vertical="center"/>
    </xf>
    <xf numFmtId="1" fontId="1" fillId="6" borderId="14" xfId="6" applyFont="1" applyFill="1" applyBorder="1">
      <alignment horizontal="center" vertical="center"/>
    </xf>
    <xf numFmtId="14" fontId="1" fillId="6" borderId="18" xfId="32" applyNumberFormat="1" applyFont="1" applyFill="1" applyBorder="1" applyAlignment="1">
      <alignment horizontal="center" vertical="center" wrapText="1"/>
    </xf>
    <xf numFmtId="14" fontId="1" fillId="6" borderId="23" xfId="32" applyNumberFormat="1" applyFont="1" applyFill="1" applyBorder="1" applyAlignment="1">
      <alignment horizontal="center" vertical="center" wrapText="1"/>
    </xf>
    <xf numFmtId="0" fontId="4" fillId="6" borderId="18" xfId="30" applyFont="1" applyFill="1" applyBorder="1">
      <alignment horizontal="right" vertical="center" wrapText="1" indent="1" readingOrder="2"/>
    </xf>
    <xf numFmtId="0" fontId="4" fillId="6" borderId="23" xfId="30" applyFont="1" applyFill="1" applyBorder="1">
      <alignment horizontal="right" vertical="center" wrapText="1" indent="1" readingOrder="2"/>
    </xf>
    <xf numFmtId="14" fontId="4" fillId="5" borderId="14" xfId="30" applyNumberFormat="1" applyFont="1" applyFill="1" applyBorder="1">
      <alignment horizontal="right" vertical="center" wrapText="1" indent="1" readingOrder="2"/>
    </xf>
    <xf numFmtId="0" fontId="4" fillId="5" borderId="14" xfId="30" applyFont="1" applyFill="1" applyBorder="1">
      <alignment horizontal="right" vertical="center" wrapText="1" indent="1" readingOrder="2"/>
    </xf>
    <xf numFmtId="14" fontId="1" fillId="5" borderId="14" xfId="32" applyNumberFormat="1" applyFont="1" applyFill="1" applyBorder="1" applyAlignment="1">
      <alignment horizontal="center" vertical="center" wrapText="1"/>
    </xf>
    <xf numFmtId="0" fontId="1" fillId="5" borderId="14" xfId="32" applyFont="1" applyFill="1" applyBorder="1" applyAlignment="1">
      <alignment horizontal="center" vertical="center" wrapText="1"/>
    </xf>
    <xf numFmtId="14" fontId="1" fillId="6" borderId="38" xfId="32" applyNumberFormat="1" applyFont="1" applyFill="1" applyBorder="1" applyAlignment="1">
      <alignment horizontal="center" vertical="center" wrapText="1"/>
    </xf>
    <xf numFmtId="14" fontId="1" fillId="6" borderId="0" xfId="32" applyNumberFormat="1" applyFont="1" applyFill="1" applyBorder="1" applyAlignment="1">
      <alignment horizontal="center" vertical="center" wrapText="1"/>
    </xf>
    <xf numFmtId="0" fontId="1" fillId="6" borderId="19" xfId="7" applyFont="1" applyFill="1" applyBorder="1" applyAlignment="1">
      <alignment horizontal="center" vertical="center" wrapText="1" readingOrder="1"/>
    </xf>
    <xf numFmtId="0" fontId="1" fillId="6" borderId="15" xfId="7" applyFont="1" applyFill="1" applyBorder="1" applyAlignment="1">
      <alignment horizontal="center" vertical="center" wrapText="1" readingOrder="1"/>
    </xf>
    <xf numFmtId="0" fontId="1" fillId="6" borderId="19" xfId="28" applyFont="1" applyFill="1" applyBorder="1" applyAlignment="1">
      <alignment horizontal="center" vertical="center" wrapText="1"/>
    </xf>
    <xf numFmtId="0" fontId="1" fillId="6" borderId="15" xfId="28" applyFont="1" applyFill="1" applyBorder="1" applyAlignment="1">
      <alignment horizontal="center" vertical="center" wrapText="1"/>
    </xf>
    <xf numFmtId="0" fontId="1" fillId="6" borderId="35" xfId="4" applyFont="1" applyFill="1" applyBorder="1">
      <alignment horizontal="right" vertical="center" wrapText="1"/>
    </xf>
    <xf numFmtId="0" fontId="1" fillId="6" borderId="36" xfId="4" applyFont="1" applyFill="1" applyBorder="1">
      <alignment horizontal="right" vertical="center" wrapText="1"/>
    </xf>
    <xf numFmtId="1" fontId="1" fillId="6" borderId="21" xfId="6" applyFont="1" applyFill="1" applyBorder="1" applyAlignment="1">
      <alignment horizontal="center" vertical="center" wrapText="1"/>
    </xf>
    <xf numFmtId="1" fontId="1" fillId="6" borderId="8" xfId="6" applyFont="1" applyFill="1" applyBorder="1" applyAlignment="1">
      <alignment horizontal="center" vertical="center" wrapText="1"/>
    </xf>
    <xf numFmtId="1" fontId="1" fillId="6" borderId="37" xfId="6" applyFont="1" applyFill="1" applyBorder="1" applyAlignment="1">
      <alignment horizontal="center" vertical="center" wrapText="1"/>
    </xf>
    <xf numFmtId="0" fontId="22" fillId="5" borderId="21" xfId="32" applyFont="1" applyFill="1" applyBorder="1" applyAlignment="1">
      <alignment horizontal="center" vertical="center" wrapText="1"/>
    </xf>
    <xf numFmtId="0" fontId="22" fillId="5" borderId="8" xfId="32" applyFont="1" applyFill="1" applyBorder="1" applyAlignment="1">
      <alignment horizontal="center" vertical="center" wrapText="1"/>
    </xf>
    <xf numFmtId="0" fontId="1" fillId="5" borderId="17" xfId="30" applyFont="1" applyFill="1" applyBorder="1">
      <alignment horizontal="right" vertical="center" wrapText="1" indent="1" readingOrder="2"/>
    </xf>
    <xf numFmtId="0" fontId="1" fillId="5" borderId="41" xfId="30" applyFont="1" applyFill="1" applyBorder="1">
      <alignment horizontal="right" vertical="center" wrapText="1" indent="1" readingOrder="2"/>
    </xf>
    <xf numFmtId="0" fontId="1" fillId="6" borderId="18" xfId="30" applyFont="1" applyFill="1" applyBorder="1">
      <alignment horizontal="right" vertical="center" wrapText="1" indent="1" readingOrder="2"/>
    </xf>
    <xf numFmtId="0" fontId="1" fillId="6" borderId="23" xfId="30" applyFont="1" applyFill="1" applyBorder="1">
      <alignment horizontal="right" vertical="center" wrapText="1" indent="1" readingOrder="2"/>
    </xf>
    <xf numFmtId="0" fontId="22" fillId="6" borderId="18" xfId="32" applyFont="1" applyFill="1" applyBorder="1" applyAlignment="1">
      <alignment horizontal="left" vertical="center" wrapText="1" indent="1"/>
    </xf>
    <xf numFmtId="0" fontId="22" fillId="6" borderId="38" xfId="32" applyFont="1" applyFill="1" applyBorder="1" applyAlignment="1">
      <alignment horizontal="left" vertical="center" wrapText="1" indent="1"/>
    </xf>
    <xf numFmtId="0" fontId="1" fillId="5" borderId="18" xfId="30" applyFont="1" applyFill="1" applyBorder="1">
      <alignment horizontal="right" vertical="center" wrapText="1" indent="1" readingOrder="2"/>
    </xf>
    <xf numFmtId="0" fontId="1" fillId="5" borderId="23" xfId="30" applyFont="1" applyFill="1" applyBorder="1">
      <alignment horizontal="right" vertical="center" wrapText="1" indent="1" readingOrder="2"/>
    </xf>
    <xf numFmtId="0" fontId="22" fillId="5" borderId="18" xfId="32" applyFont="1" applyFill="1" applyBorder="1" applyAlignment="1">
      <alignment horizontal="left" vertical="center" wrapText="1" indent="1"/>
    </xf>
    <xf numFmtId="0" fontId="22" fillId="5" borderId="38" xfId="32" applyFont="1" applyFill="1" applyBorder="1" applyAlignment="1">
      <alignment horizontal="left" vertical="center" wrapText="1" indent="1"/>
    </xf>
    <xf numFmtId="0" fontId="1" fillId="5" borderId="21" xfId="28" applyFont="1" applyFill="1" applyBorder="1" applyAlignment="1">
      <alignment horizontal="center" vertical="center" wrapText="1"/>
    </xf>
    <xf numFmtId="0" fontId="1" fillId="5" borderId="37" xfId="28" applyFont="1" applyFill="1" applyBorder="1" applyAlignment="1">
      <alignment horizontal="center" vertical="center" wrapText="1"/>
    </xf>
    <xf numFmtId="0" fontId="1" fillId="6" borderId="39" xfId="30" applyFont="1" applyFill="1" applyBorder="1">
      <alignment horizontal="right" vertical="center" wrapText="1" indent="1" readingOrder="2"/>
    </xf>
    <xf numFmtId="0" fontId="1" fillId="6" borderId="40" xfId="30" applyFont="1" applyFill="1" applyBorder="1">
      <alignment horizontal="right" vertical="center" wrapText="1" indent="1" readingOrder="2"/>
    </xf>
    <xf numFmtId="0" fontId="22" fillId="6" borderId="39" xfId="32" applyFont="1" applyFill="1" applyBorder="1" applyAlignment="1">
      <alignment horizontal="left" vertical="center" wrapText="1" indent="1"/>
    </xf>
    <xf numFmtId="0" fontId="22" fillId="6" borderId="22" xfId="32" applyFont="1" applyFill="1" applyBorder="1" applyAlignment="1">
      <alignment horizontal="left" vertical="center" wrapText="1" indent="1"/>
    </xf>
    <xf numFmtId="0" fontId="1" fillId="6" borderId="30" xfId="4" applyFont="1" applyFill="1" applyBorder="1" applyAlignment="1">
      <alignment horizontal="right" vertical="center" wrapText="1"/>
    </xf>
    <xf numFmtId="0" fontId="1" fillId="6" borderId="31" xfId="4" applyFont="1" applyFill="1" applyBorder="1" applyAlignment="1">
      <alignment horizontal="right" vertical="center" wrapText="1"/>
    </xf>
    <xf numFmtId="0" fontId="1" fillId="6" borderId="32" xfId="4" applyFont="1" applyFill="1" applyBorder="1" applyAlignment="1">
      <alignment horizontal="right" vertical="center" wrapText="1"/>
    </xf>
    <xf numFmtId="0" fontId="1" fillId="6" borderId="33" xfId="4" applyFont="1" applyFill="1" applyBorder="1" applyAlignment="1">
      <alignment horizontal="right" vertical="center" wrapText="1"/>
    </xf>
    <xf numFmtId="0" fontId="22" fillId="5" borderId="52" xfId="32" applyFont="1" applyFill="1" applyBorder="1" applyAlignment="1">
      <alignment horizontal="left" vertical="center" wrapText="1" indent="1"/>
    </xf>
    <xf numFmtId="0" fontId="22" fillId="5" borderId="42" xfId="32" applyFont="1" applyFill="1" applyBorder="1" applyAlignment="1">
      <alignment horizontal="left" vertical="center" wrapText="1" indent="1"/>
    </xf>
    <xf numFmtId="0" fontId="22" fillId="5" borderId="23" xfId="32" applyFont="1" applyFill="1" applyBorder="1" applyAlignment="1">
      <alignment horizontal="left" vertical="center" wrapText="1" indent="1"/>
    </xf>
    <xf numFmtId="0" fontId="16" fillId="5" borderId="42" xfId="32" applyFont="1" applyFill="1" applyBorder="1">
      <alignment horizontal="left" vertical="center" wrapText="1" indent="1"/>
    </xf>
    <xf numFmtId="0" fontId="16" fillId="5" borderId="43" xfId="32" applyFont="1" applyFill="1" applyBorder="1">
      <alignment horizontal="left" vertical="center" wrapText="1" indent="1"/>
    </xf>
    <xf numFmtId="0" fontId="16" fillId="6" borderId="18" xfId="32" applyFont="1" applyFill="1" applyBorder="1">
      <alignment horizontal="left" vertical="center" wrapText="1" indent="1"/>
    </xf>
    <xf numFmtId="0" fontId="16" fillId="6" borderId="23" xfId="32" applyFont="1" applyFill="1" applyBorder="1">
      <alignment horizontal="left" vertical="center" wrapText="1" indent="1"/>
    </xf>
    <xf numFmtId="0" fontId="1" fillId="6" borderId="20" xfId="7" applyFont="1" applyFill="1" applyBorder="1" applyAlignment="1">
      <alignment horizontal="center" vertical="center" wrapText="1"/>
    </xf>
    <xf numFmtId="1" fontId="16" fillId="6" borderId="44" xfId="5" applyFont="1" applyFill="1" applyBorder="1">
      <alignment horizontal="left" vertical="center" wrapText="1"/>
    </xf>
    <xf numFmtId="1" fontId="16" fillId="6" borderId="45" xfId="5" applyFont="1" applyFill="1" applyBorder="1">
      <alignment horizontal="left" vertical="center" wrapText="1"/>
    </xf>
    <xf numFmtId="1" fontId="16" fillId="6" borderId="46" xfId="5" applyFont="1" applyFill="1" applyBorder="1">
      <alignment horizontal="left" vertical="center" wrapText="1"/>
    </xf>
    <xf numFmtId="0" fontId="46" fillId="0" borderId="0" xfId="2" applyFont="1" applyAlignment="1">
      <alignment horizontal="center" vertical="center" readingOrder="2"/>
    </xf>
    <xf numFmtId="0" fontId="16" fillId="5" borderId="18" xfId="32" applyFont="1" applyFill="1" applyBorder="1">
      <alignment horizontal="left" vertical="center" wrapText="1" indent="1"/>
    </xf>
    <xf numFmtId="0" fontId="16" fillId="5" borderId="23" xfId="32" applyFont="1" applyFill="1" applyBorder="1">
      <alignment horizontal="left" vertical="center" wrapText="1" indent="1"/>
    </xf>
    <xf numFmtId="0" fontId="16" fillId="6" borderId="39" xfId="32" applyFont="1" applyFill="1" applyBorder="1">
      <alignment horizontal="left" vertical="center" wrapText="1" indent="1"/>
    </xf>
    <xf numFmtId="0" fontId="16" fillId="6" borderId="40" xfId="32" applyFont="1" applyFill="1" applyBorder="1">
      <alignment horizontal="left" vertical="center" wrapText="1" indent="1"/>
    </xf>
    <xf numFmtId="0" fontId="1" fillId="5" borderId="11" xfId="30" applyFont="1" applyFill="1" applyBorder="1">
      <alignment horizontal="right" vertical="center" wrapText="1" indent="1" readingOrder="2"/>
    </xf>
    <xf numFmtId="0" fontId="1" fillId="6" borderId="14" xfId="30" applyFont="1" applyFill="1" applyBorder="1">
      <alignment horizontal="right" vertical="center" wrapText="1" indent="1" readingOrder="2"/>
    </xf>
    <xf numFmtId="0" fontId="1" fillId="6" borderId="11" xfId="30" applyFont="1" applyFill="1" applyBorder="1">
      <alignment horizontal="right" vertical="center" wrapText="1" indent="1" readingOrder="2"/>
    </xf>
    <xf numFmtId="0" fontId="16" fillId="5" borderId="38" xfId="32" applyFont="1" applyFill="1" applyBorder="1">
      <alignment horizontal="left" vertical="center" wrapText="1" indent="1"/>
    </xf>
    <xf numFmtId="0" fontId="1" fillId="6" borderId="47" xfId="4" applyFont="1" applyFill="1" applyBorder="1">
      <alignment horizontal="right" vertical="center" wrapText="1"/>
    </xf>
    <xf numFmtId="0" fontId="1" fillId="6" borderId="48" xfId="4" applyFont="1" applyFill="1" applyBorder="1">
      <alignment horizontal="right" vertical="center" wrapText="1"/>
    </xf>
    <xf numFmtId="0" fontId="1" fillId="6" borderId="49" xfId="4" applyFont="1" applyFill="1" applyBorder="1">
      <alignment horizontal="right" vertical="center" wrapText="1"/>
    </xf>
    <xf numFmtId="0" fontId="30" fillId="5" borderId="0" xfId="2" applyFont="1" applyFill="1" applyAlignment="1">
      <alignment horizontal="center" vertical="center" readingOrder="2"/>
    </xf>
    <xf numFmtId="0" fontId="33" fillId="6" borderId="15" xfId="7" applyFont="1" applyFill="1" applyBorder="1" applyAlignment="1">
      <alignment horizontal="center" vertical="center" wrapText="1" readingOrder="1"/>
    </xf>
    <xf numFmtId="0" fontId="33" fillId="6" borderId="19" xfId="28" applyFont="1" applyFill="1" applyBorder="1" applyAlignment="1">
      <alignment horizontal="center" vertical="center" wrapText="1"/>
    </xf>
    <xf numFmtId="0" fontId="4" fillId="6" borderId="15" xfId="28" applyFont="1" applyFill="1" applyBorder="1" applyAlignment="1">
      <alignment horizontal="center" vertical="center" wrapText="1"/>
    </xf>
    <xf numFmtId="0" fontId="49" fillId="0" borderId="0" xfId="16" applyFont="1" applyAlignment="1">
      <alignment horizontal="right"/>
    </xf>
    <xf numFmtId="49" fontId="1" fillId="6" borderId="58" xfId="16" applyNumberFormat="1" applyFont="1" applyFill="1" applyBorder="1" applyAlignment="1">
      <alignment horizontal="center" vertical="center"/>
    </xf>
    <xf numFmtId="49" fontId="1" fillId="6" borderId="59" xfId="16" applyNumberFormat="1" applyFont="1" applyFill="1" applyBorder="1" applyAlignment="1">
      <alignment horizontal="center" vertical="center"/>
    </xf>
    <xf numFmtId="49" fontId="1" fillId="6" borderId="60" xfId="16" applyNumberFormat="1" applyFont="1" applyFill="1" applyBorder="1" applyAlignment="1">
      <alignment horizontal="center" vertical="center"/>
    </xf>
    <xf numFmtId="49" fontId="4" fillId="6" borderId="16" xfId="16" applyNumberFormat="1" applyFont="1" applyFill="1" applyBorder="1" applyAlignment="1">
      <alignment horizontal="center" vertical="center"/>
    </xf>
    <xf numFmtId="49" fontId="33" fillId="6" borderId="16" xfId="16" applyNumberFormat="1" applyFont="1" applyFill="1" applyBorder="1" applyAlignment="1">
      <alignment horizontal="center" vertical="center"/>
    </xf>
    <xf numFmtId="49" fontId="4" fillId="6" borderId="19" xfId="16" applyNumberFormat="1" applyFont="1" applyFill="1" applyBorder="1" applyAlignment="1">
      <alignment horizontal="center" vertical="center"/>
    </xf>
    <xf numFmtId="49" fontId="4" fillId="6" borderId="20" xfId="16" applyNumberFormat="1" applyFont="1" applyFill="1" applyBorder="1" applyAlignment="1">
      <alignment horizontal="center" vertical="center"/>
    </xf>
    <xf numFmtId="49" fontId="4" fillId="6" borderId="15" xfId="16" applyNumberFormat="1" applyFont="1" applyFill="1" applyBorder="1" applyAlignment="1">
      <alignment horizontal="center" vertical="center"/>
    </xf>
    <xf numFmtId="0" fontId="25" fillId="0" borderId="0" xfId="0" applyFont="1" applyAlignment="1">
      <alignment horizontal="center" vertical="center" wrapText="1" readingOrder="1"/>
    </xf>
    <xf numFmtId="0" fontId="24" fillId="0" borderId="0" xfId="0" applyFont="1" applyAlignment="1">
      <alignment horizontal="center" vertical="center" wrapText="1" readingOrder="1"/>
    </xf>
    <xf numFmtId="49" fontId="30" fillId="0" borderId="0" xfId="16" applyNumberFormat="1" applyFont="1" applyAlignment="1">
      <alignment horizontal="center" vertical="center"/>
    </xf>
    <xf numFmtId="49" fontId="4" fillId="0" borderId="0" xfId="16" applyNumberFormat="1" applyFont="1" applyAlignment="1">
      <alignment horizontal="center" vertical="center" wrapText="1"/>
    </xf>
    <xf numFmtId="49" fontId="1" fillId="6" borderId="19" xfId="16" applyNumberFormat="1" applyFont="1" applyFill="1" applyBorder="1" applyAlignment="1">
      <alignment horizontal="center" vertical="center"/>
    </xf>
    <xf numFmtId="49" fontId="1" fillId="6" borderId="15" xfId="16" applyNumberFormat="1" applyFont="1" applyFill="1" applyBorder="1" applyAlignment="1">
      <alignment horizontal="center" vertical="center"/>
    </xf>
    <xf numFmtId="0" fontId="2" fillId="5" borderId="52" xfId="31" applyFont="1" applyFill="1" applyBorder="1" applyAlignment="1">
      <alignment horizontal="center" vertical="center"/>
    </xf>
    <xf numFmtId="0" fontId="2" fillId="5" borderId="43" xfId="31" applyFont="1" applyFill="1" applyBorder="1" applyAlignment="1">
      <alignment horizontal="center" vertical="center"/>
    </xf>
    <xf numFmtId="0" fontId="2" fillId="6" borderId="53" xfId="31" applyFont="1" applyFill="1" applyBorder="1" applyAlignment="1">
      <alignment horizontal="center" vertical="center"/>
    </xf>
    <xf numFmtId="0" fontId="2" fillId="6" borderId="24" xfId="31" applyFont="1" applyFill="1" applyBorder="1" applyAlignment="1">
      <alignment horizontal="center" vertical="center"/>
    </xf>
    <xf numFmtId="0" fontId="2" fillId="5" borderId="18" xfId="31" applyFont="1" applyFill="1" applyBorder="1" applyAlignment="1">
      <alignment horizontal="center" vertical="center"/>
    </xf>
    <xf numFmtId="0" fontId="2" fillId="5" borderId="23" xfId="31" applyFont="1" applyFill="1" applyBorder="1" applyAlignment="1">
      <alignment horizontal="center" vertical="center"/>
    </xf>
    <xf numFmtId="0" fontId="2" fillId="5" borderId="39" xfId="31" applyFont="1" applyFill="1" applyBorder="1" applyAlignment="1">
      <alignment horizontal="center" vertical="center"/>
    </xf>
    <xf numFmtId="0" fontId="2" fillId="5" borderId="40" xfId="31" applyFont="1" applyFill="1" applyBorder="1" applyAlignment="1">
      <alignment horizontal="center" vertical="center"/>
    </xf>
    <xf numFmtId="0" fontId="2" fillId="6" borderId="18" xfId="31" applyFont="1" applyFill="1" applyBorder="1" applyAlignment="1">
      <alignment horizontal="center" vertical="center"/>
    </xf>
    <xf numFmtId="0" fontId="2" fillId="6" borderId="23" xfId="31" applyFont="1" applyFill="1" applyBorder="1" applyAlignment="1">
      <alignment horizontal="center" vertical="center"/>
    </xf>
    <xf numFmtId="0" fontId="4" fillId="5" borderId="52" xfId="30" applyFont="1" applyFill="1" applyBorder="1" applyAlignment="1">
      <alignment horizontal="center" vertical="center" wrapText="1" readingOrder="2"/>
    </xf>
    <xf numFmtId="0" fontId="4" fillId="5" borderId="43" xfId="30" applyFont="1" applyFill="1" applyBorder="1" applyAlignment="1">
      <alignment horizontal="center" vertical="center" wrapText="1" readingOrder="2"/>
    </xf>
    <xf numFmtId="0" fontId="4" fillId="6" borderId="53" xfId="30" applyFont="1" applyFill="1" applyBorder="1" applyAlignment="1">
      <alignment horizontal="center" vertical="center" wrapText="1" readingOrder="2"/>
    </xf>
    <xf numFmtId="0" fontId="4" fillId="6" borderId="24" xfId="30" applyFont="1" applyFill="1" applyBorder="1" applyAlignment="1">
      <alignment horizontal="center" vertical="center" wrapText="1" readingOrder="2"/>
    </xf>
    <xf numFmtId="0" fontId="4" fillId="5" borderId="18" xfId="30" applyFont="1" applyFill="1" applyBorder="1" applyAlignment="1">
      <alignment horizontal="center" vertical="center" wrapText="1" readingOrder="2"/>
    </xf>
    <xf numFmtId="0" fontId="4" fillId="5" borderId="23" xfId="30" applyFont="1" applyFill="1" applyBorder="1" applyAlignment="1">
      <alignment horizontal="center" vertical="center" wrapText="1" readingOrder="2"/>
    </xf>
    <xf numFmtId="0" fontId="4" fillId="5" borderId="39" xfId="30" applyFont="1" applyFill="1" applyBorder="1" applyAlignment="1">
      <alignment horizontal="center" vertical="center" wrapText="1" readingOrder="2"/>
    </xf>
    <xf numFmtId="0" fontId="4" fillId="5" borderId="40" xfId="30" applyFont="1" applyFill="1" applyBorder="1" applyAlignment="1">
      <alignment horizontal="center" vertical="center" wrapText="1" readingOrder="2"/>
    </xf>
    <xf numFmtId="0" fontId="4" fillId="6" borderId="18" xfId="30" applyFont="1" applyFill="1" applyBorder="1" applyAlignment="1">
      <alignment horizontal="center" vertical="center" wrapText="1" readingOrder="2"/>
    </xf>
    <xf numFmtId="0" fontId="4" fillId="6" borderId="23" xfId="30" applyFont="1" applyFill="1" applyBorder="1" applyAlignment="1">
      <alignment horizontal="center" vertical="center" wrapText="1" readingOrder="2"/>
    </xf>
    <xf numFmtId="0" fontId="1" fillId="6" borderId="11" xfId="28" applyFont="1" applyFill="1" applyBorder="1" applyAlignment="1">
      <alignment horizontal="center" vertical="center" wrapText="1"/>
    </xf>
    <xf numFmtId="0" fontId="1" fillId="6" borderId="11" xfId="7" applyFont="1" applyFill="1" applyBorder="1">
      <alignment horizontal="center" vertical="center" wrapText="1"/>
    </xf>
    <xf numFmtId="1" fontId="16" fillId="6" borderId="56" xfId="5" applyFont="1" applyFill="1" applyBorder="1">
      <alignment horizontal="left" vertical="center" wrapText="1"/>
    </xf>
    <xf numFmtId="0" fontId="2" fillId="5" borderId="39" xfId="30" applyFont="1" applyFill="1" applyBorder="1" applyAlignment="1">
      <alignment horizontal="center" vertical="center" wrapText="1" readingOrder="1"/>
    </xf>
    <xf numFmtId="0" fontId="2" fillId="5" borderId="40" xfId="30" applyFont="1" applyFill="1" applyBorder="1" applyAlignment="1">
      <alignment horizontal="center" vertical="center" wrapText="1" readingOrder="1"/>
    </xf>
    <xf numFmtId="0" fontId="2" fillId="5" borderId="18" xfId="30" applyFont="1" applyFill="1" applyBorder="1" applyAlignment="1">
      <alignment horizontal="center" vertical="center" wrapText="1" readingOrder="1"/>
    </xf>
    <xf numFmtId="0" fontId="2" fillId="5" borderId="23" xfId="30" applyFont="1" applyFill="1" applyBorder="1" applyAlignment="1">
      <alignment horizontal="center" vertical="center" wrapText="1" readingOrder="1"/>
    </xf>
    <xf numFmtId="0" fontId="1" fillId="6" borderId="55" xfId="4" applyFont="1" applyFill="1" applyBorder="1">
      <alignment horizontal="right" vertical="center" wrapText="1"/>
    </xf>
    <xf numFmtId="0" fontId="1" fillId="6" borderId="13" xfId="7" applyFont="1" applyFill="1" applyBorder="1">
      <alignment horizontal="center" vertical="center" wrapText="1"/>
    </xf>
    <xf numFmtId="0" fontId="1" fillId="6" borderId="13" xfId="28" applyFont="1" applyFill="1" applyBorder="1" applyAlignment="1">
      <alignment horizontal="center" vertical="center" wrapText="1"/>
    </xf>
    <xf numFmtId="0" fontId="25" fillId="0" borderId="0" xfId="14" applyFont="1" applyBorder="1" applyAlignment="1">
      <alignment horizontal="center" vertical="center" wrapText="1" readingOrder="1"/>
    </xf>
    <xf numFmtId="0" fontId="24" fillId="0" borderId="0" xfId="14" applyFont="1" applyBorder="1" applyAlignment="1">
      <alignment horizontal="center" vertical="center" wrapText="1" readingOrder="1"/>
    </xf>
    <xf numFmtId="0" fontId="30" fillId="0" borderId="0" xfId="2" applyFont="1" applyBorder="1" applyAlignment="1">
      <alignment horizontal="center" vertical="center" readingOrder="2"/>
    </xf>
    <xf numFmtId="0" fontId="4" fillId="0" borderId="0" xfId="3" applyFont="1" applyBorder="1" applyAlignment="1">
      <alignment horizontal="center" vertical="center"/>
    </xf>
    <xf numFmtId="0" fontId="1" fillId="5" borderId="0" xfId="32" applyFont="1" applyFill="1" applyBorder="1" applyAlignment="1">
      <alignment horizontal="center" vertical="center" wrapText="1"/>
    </xf>
    <xf numFmtId="0" fontId="1" fillId="3" borderId="0" xfId="32" applyFont="1" applyFill="1" applyBorder="1" applyAlignment="1">
      <alignment horizontal="center" vertical="center" wrapText="1"/>
    </xf>
    <xf numFmtId="0" fontId="1" fillId="0" borderId="0" xfId="0" applyFont="1" applyBorder="1" applyAlignment="1">
      <alignment horizontal="center" vertical="center"/>
    </xf>
    <xf numFmtId="0" fontId="1" fillId="5" borderId="39" xfId="30" applyFont="1" applyFill="1" applyBorder="1" applyAlignment="1">
      <alignment horizontal="center" vertical="center" wrapText="1" readingOrder="1"/>
    </xf>
    <xf numFmtId="0" fontId="1" fillId="5" borderId="40" xfId="30" applyFont="1" applyFill="1" applyBorder="1" applyAlignment="1">
      <alignment horizontal="center" vertical="center" wrapText="1" readingOrder="1"/>
    </xf>
    <xf numFmtId="0" fontId="1" fillId="6" borderId="18" xfId="30" applyFont="1" applyFill="1" applyBorder="1" applyAlignment="1">
      <alignment horizontal="center" vertical="center" wrapText="1" readingOrder="1"/>
    </xf>
    <xf numFmtId="0" fontId="1" fillId="6" borderId="23" xfId="30" applyFont="1" applyFill="1" applyBorder="1" applyAlignment="1">
      <alignment horizontal="center" vertical="center" wrapText="1" readingOrder="1"/>
    </xf>
    <xf numFmtId="1" fontId="16" fillId="6" borderId="50" xfId="5" applyFont="1" applyFill="1" applyBorder="1">
      <alignment horizontal="left" vertical="center" wrapText="1"/>
    </xf>
    <xf numFmtId="1" fontId="16" fillId="6" borderId="51" xfId="5" applyFont="1" applyFill="1" applyBorder="1">
      <alignment horizontal="left" vertical="center" wrapText="1"/>
    </xf>
    <xf numFmtId="49" fontId="16" fillId="6" borderId="19" xfId="16" applyNumberFormat="1" applyFont="1" applyFill="1" applyBorder="1" applyAlignment="1">
      <alignment horizontal="center" vertical="center"/>
    </xf>
    <xf numFmtId="49" fontId="16" fillId="6" borderId="20" xfId="16" applyNumberFormat="1" applyFont="1" applyFill="1" applyBorder="1" applyAlignment="1">
      <alignment horizontal="center" vertical="center"/>
    </xf>
    <xf numFmtId="49" fontId="16" fillId="6" borderId="15" xfId="16" applyNumberFormat="1" applyFont="1" applyFill="1" applyBorder="1" applyAlignment="1">
      <alignment horizontal="center" vertical="center"/>
    </xf>
    <xf numFmtId="49" fontId="4" fillId="6" borderId="16" xfId="16" applyNumberFormat="1" applyFont="1" applyFill="1" applyBorder="1" applyAlignment="1">
      <alignment horizontal="center" vertical="center" wrapText="1"/>
    </xf>
    <xf numFmtId="49" fontId="1" fillId="6" borderId="20" xfId="16" applyNumberFormat="1" applyFont="1" applyFill="1" applyBorder="1" applyAlignment="1">
      <alignment horizontal="center" vertical="center"/>
    </xf>
    <xf numFmtId="49" fontId="4" fillId="0" borderId="0" xfId="0" applyNumberFormat="1" applyFont="1" applyAlignment="1">
      <alignment horizontal="center" vertical="center" wrapText="1"/>
    </xf>
    <xf numFmtId="0" fontId="49" fillId="0" borderId="0" xfId="0" applyFont="1" applyAlignment="1">
      <alignment horizontal="right"/>
    </xf>
    <xf numFmtId="0" fontId="48" fillId="0" borderId="0" xfId="0" applyFont="1" applyBorder="1" applyAlignment="1">
      <alignment vertical="center" wrapText="1"/>
    </xf>
    <xf numFmtId="0" fontId="1" fillId="0" borderId="0" xfId="0" applyFont="1" applyBorder="1" applyAlignment="1">
      <alignment horizontal="right" vertical="center" wrapText="1" readingOrder="2"/>
    </xf>
    <xf numFmtId="0" fontId="4" fillId="5" borderId="64" xfId="30" applyFont="1" applyFill="1" applyBorder="1" applyAlignment="1">
      <alignment horizontal="center" vertical="center" wrapText="1" readingOrder="2"/>
    </xf>
    <xf numFmtId="0" fontId="4" fillId="5" borderId="60" xfId="30" applyFont="1" applyFill="1" applyBorder="1" applyAlignment="1">
      <alignment horizontal="center" vertical="center" wrapText="1" readingOrder="2"/>
    </xf>
    <xf numFmtId="0" fontId="1" fillId="5" borderId="64" xfId="30" applyFont="1" applyFill="1" applyBorder="1" applyAlignment="1">
      <alignment horizontal="center" vertical="center" wrapText="1" readingOrder="1"/>
    </xf>
    <xf numFmtId="0" fontId="1" fillId="5" borderId="60" xfId="30" applyFont="1" applyFill="1" applyBorder="1" applyAlignment="1">
      <alignment horizontal="center" vertical="center" wrapText="1" readingOrder="1"/>
    </xf>
    <xf numFmtId="0" fontId="4" fillId="6" borderId="53" xfId="30" applyFont="1" applyFill="1" applyBorder="1">
      <alignment horizontal="right" vertical="center" wrapText="1" indent="1" readingOrder="2"/>
    </xf>
    <xf numFmtId="0" fontId="4" fillId="6" borderId="24" xfId="30" applyFont="1" applyFill="1" applyBorder="1">
      <alignment horizontal="right" vertical="center" wrapText="1" indent="1" readingOrder="2"/>
    </xf>
    <xf numFmtId="164" fontId="2" fillId="6" borderId="13" xfId="31" applyNumberFormat="1" applyFont="1" applyFill="1" applyBorder="1">
      <alignment horizontal="right" vertical="center" indent="1"/>
    </xf>
    <xf numFmtId="164" fontId="1" fillId="6" borderId="13" xfId="29" applyNumberFormat="1" applyFont="1" applyFill="1" applyBorder="1">
      <alignment horizontal="right" vertical="center" indent="1"/>
    </xf>
    <xf numFmtId="14" fontId="1" fillId="6" borderId="53" xfId="32" applyNumberFormat="1" applyFont="1" applyFill="1" applyBorder="1" applyAlignment="1">
      <alignment horizontal="center" vertical="center" wrapText="1"/>
    </xf>
    <xf numFmtId="14" fontId="1" fillId="6" borderId="24" xfId="32" applyNumberFormat="1" applyFont="1" applyFill="1" applyBorder="1" applyAlignment="1">
      <alignment horizontal="center" vertical="center" wrapText="1"/>
    </xf>
    <xf numFmtId="0" fontId="4" fillId="5" borderId="52" xfId="30" applyFont="1" applyFill="1" applyBorder="1">
      <alignment horizontal="right" vertical="center" wrapText="1" indent="1" readingOrder="2"/>
    </xf>
    <xf numFmtId="0" fontId="4" fillId="5" borderId="43" xfId="30" applyFont="1" applyFill="1" applyBorder="1">
      <alignment horizontal="right" vertical="center" wrapText="1" indent="1" readingOrder="2"/>
    </xf>
    <xf numFmtId="164" fontId="2" fillId="5" borderId="34" xfId="31" applyNumberFormat="1" applyFont="1" applyFill="1" applyBorder="1">
      <alignment horizontal="right" vertical="center" indent="1"/>
    </xf>
    <xf numFmtId="164" fontId="1" fillId="5" borderId="34" xfId="29" applyNumberFormat="1" applyFont="1" applyFill="1" applyBorder="1">
      <alignment horizontal="right" vertical="center" indent="1"/>
    </xf>
    <xf numFmtId="14" fontId="1" fillId="5" borderId="52" xfId="32" applyNumberFormat="1" applyFont="1" applyFill="1" applyBorder="1" applyAlignment="1">
      <alignment horizontal="center" vertical="center" wrapText="1"/>
    </xf>
    <xf numFmtId="14" fontId="1" fillId="5" borderId="43" xfId="32" applyNumberFormat="1" applyFont="1" applyFill="1" applyBorder="1" applyAlignment="1">
      <alignment horizontal="center" vertical="center" wrapText="1"/>
    </xf>
    <xf numFmtId="0" fontId="4" fillId="5" borderId="39" xfId="30" applyFont="1" applyFill="1" applyBorder="1">
      <alignment horizontal="right" vertical="center" wrapText="1" indent="1" readingOrder="2"/>
    </xf>
    <xf numFmtId="0" fontId="4" fillId="5" borderId="40" xfId="30" applyFont="1" applyFill="1" applyBorder="1">
      <alignment horizontal="right" vertical="center" wrapText="1" indent="1" readingOrder="2"/>
    </xf>
    <xf numFmtId="14" fontId="4" fillId="5" borderId="54" xfId="30" applyNumberFormat="1" applyFont="1" applyFill="1" applyBorder="1" applyAlignment="1">
      <alignment horizontal="center" vertical="center" wrapText="1" readingOrder="2"/>
    </xf>
    <xf numFmtId="0" fontId="2" fillId="5" borderId="54" xfId="31" applyFont="1" applyFill="1" applyBorder="1" applyAlignment="1">
      <alignment horizontal="right" vertical="center" indent="1"/>
    </xf>
    <xf numFmtId="14" fontId="1" fillId="5" borderId="54" xfId="32" applyNumberFormat="1" applyFont="1" applyFill="1" applyBorder="1" applyAlignment="1">
      <alignment horizontal="center" vertical="center" wrapText="1"/>
    </xf>
    <xf numFmtId="49" fontId="4" fillId="6" borderId="13" xfId="30" applyNumberFormat="1" applyFont="1" applyFill="1" applyBorder="1" applyAlignment="1">
      <alignment horizontal="center" vertical="center" wrapText="1" readingOrder="2"/>
    </xf>
    <xf numFmtId="0" fontId="2" fillId="6" borderId="13" xfId="31" applyFont="1" applyFill="1" applyBorder="1" applyAlignment="1">
      <alignment horizontal="right" vertical="center" indent="1"/>
    </xf>
    <xf numFmtId="0" fontId="2" fillId="6" borderId="13" xfId="31" applyNumberFormat="1" applyFont="1" applyFill="1" applyBorder="1" applyAlignment="1">
      <alignment horizontal="right" vertical="center" indent="1"/>
    </xf>
    <xf numFmtId="49" fontId="4" fillId="5" borderId="19" xfId="30" applyNumberFormat="1" applyFont="1" applyFill="1" applyBorder="1" applyAlignment="1">
      <alignment horizontal="center" vertical="center" wrapText="1" readingOrder="2"/>
    </xf>
    <xf numFmtId="0" fontId="2" fillId="5" borderId="19" xfId="31" applyFont="1" applyFill="1" applyBorder="1" applyAlignment="1">
      <alignment horizontal="right" vertical="center" indent="1"/>
    </xf>
    <xf numFmtId="164" fontId="2" fillId="5" borderId="19" xfId="29" applyNumberFormat="1" applyFont="1" applyFill="1" applyBorder="1" applyAlignment="1">
      <alignment horizontal="right" vertical="center" indent="1"/>
    </xf>
    <xf numFmtId="167" fontId="2" fillId="0" borderId="10" xfId="1" applyNumberFormat="1" applyFont="1" applyBorder="1" applyAlignment="1">
      <alignment horizontal="center" vertical="center"/>
    </xf>
    <xf numFmtId="0" fontId="2" fillId="0" borderId="10" xfId="0" applyFont="1" applyBorder="1" applyAlignment="1">
      <alignment horizontal="center" vertical="center"/>
    </xf>
    <xf numFmtId="167" fontId="2" fillId="0" borderId="10" xfId="0" applyNumberFormat="1" applyFont="1" applyBorder="1" applyAlignment="1">
      <alignment horizontal="center" vertical="center"/>
    </xf>
    <xf numFmtId="14" fontId="1" fillId="5" borderId="16" xfId="32" applyNumberFormat="1" applyFont="1" applyFill="1" applyBorder="1" applyAlignment="1">
      <alignment horizontal="center" vertical="center" wrapText="1"/>
    </xf>
    <xf numFmtId="0" fontId="4" fillId="5" borderId="34" xfId="30" applyFont="1" applyFill="1" applyBorder="1" applyAlignment="1">
      <alignment horizontal="center" vertical="center" wrapText="1" readingOrder="2"/>
    </xf>
    <xf numFmtId="164" fontId="2" fillId="5" borderId="34" xfId="31" applyNumberFormat="1" applyFont="1" applyFill="1" applyBorder="1" applyAlignment="1">
      <alignment vertical="center"/>
    </xf>
    <xf numFmtId="164" fontId="1" fillId="5" borderId="34" xfId="31" applyNumberFormat="1" applyFont="1" applyFill="1" applyBorder="1" applyAlignment="1">
      <alignment vertical="center"/>
    </xf>
    <xf numFmtId="164" fontId="1" fillId="5" borderId="34" xfId="29" applyNumberFormat="1" applyFont="1" applyFill="1" applyBorder="1" applyAlignment="1">
      <alignment vertical="center"/>
    </xf>
    <xf numFmtId="0" fontId="2" fillId="5" borderId="34" xfId="32" applyFont="1" applyFill="1" applyBorder="1" applyAlignment="1">
      <alignment horizontal="center" vertical="center" wrapText="1"/>
    </xf>
    <xf numFmtId="0" fontId="16" fillId="0" borderId="10" xfId="0" applyFont="1" applyBorder="1" applyAlignment="1">
      <alignment horizontal="left" vertical="center" wrapText="1"/>
    </xf>
    <xf numFmtId="0" fontId="1" fillId="0" borderId="10" xfId="0" applyFont="1" applyBorder="1" applyAlignment="1">
      <alignment horizontal="right" vertical="center" wrapText="1" readingOrder="2"/>
    </xf>
    <xf numFmtId="0" fontId="2" fillId="5" borderId="34" xfId="29" applyFont="1" applyFill="1" applyBorder="1">
      <alignment horizontal="right" vertical="center" indent="1"/>
    </xf>
    <xf numFmtId="0" fontId="4" fillId="0" borderId="10" xfId="0" applyFont="1" applyBorder="1" applyAlignment="1">
      <alignment horizontal="left" vertical="center" readingOrder="2"/>
    </xf>
    <xf numFmtId="0" fontId="11" fillId="0" borderId="10" xfId="0" applyFont="1" applyBorder="1" applyAlignment="1">
      <alignment vertical="center"/>
    </xf>
    <xf numFmtId="0" fontId="2" fillId="0" borderId="10" xfId="0" applyFont="1" applyBorder="1" applyAlignment="1">
      <alignment horizontal="left" vertical="center"/>
    </xf>
    <xf numFmtId="0" fontId="11" fillId="0" borderId="0" xfId="0" applyFont="1" applyBorder="1" applyAlignment="1">
      <alignment vertical="center"/>
    </xf>
    <xf numFmtId="0" fontId="2" fillId="0" borderId="0" xfId="0" applyFont="1" applyBorder="1" applyAlignment="1">
      <alignment horizontal="left" vertical="center"/>
    </xf>
    <xf numFmtId="0" fontId="1" fillId="6" borderId="53" xfId="30" applyFont="1" applyFill="1" applyBorder="1" applyAlignment="1">
      <alignment horizontal="center" vertical="center" wrapText="1" readingOrder="1"/>
    </xf>
    <xf numFmtId="0" fontId="1" fillId="6" borderId="24" xfId="30" applyFont="1" applyFill="1" applyBorder="1" applyAlignment="1">
      <alignment horizontal="center" vertical="center" wrapText="1" readingOrder="1"/>
    </xf>
    <xf numFmtId="0" fontId="4" fillId="5" borderId="10" xfId="30" applyFont="1" applyFill="1" applyBorder="1" applyAlignment="1">
      <alignment horizontal="center" vertical="center" wrapText="1" readingOrder="2"/>
    </xf>
    <xf numFmtId="0" fontId="2" fillId="5" borderId="10" xfId="31" applyFont="1" applyFill="1" applyBorder="1">
      <alignment horizontal="right" vertical="center" indent="1"/>
    </xf>
    <xf numFmtId="0" fontId="1" fillId="5" borderId="10" xfId="29" applyFont="1" applyFill="1" applyBorder="1">
      <alignment horizontal="right" vertical="center" indent="1"/>
    </xf>
    <xf numFmtId="0" fontId="1" fillId="5" borderId="10" xfId="32" applyFont="1" applyFill="1" applyBorder="1" applyAlignment="1">
      <alignment horizontal="center" vertical="center" wrapText="1"/>
    </xf>
    <xf numFmtId="0" fontId="0" fillId="0" borderId="10" xfId="0" applyBorder="1" applyAlignment="1">
      <alignment wrapText="1"/>
    </xf>
    <xf numFmtId="0" fontId="1" fillId="0" borderId="10" xfId="0" applyFont="1" applyBorder="1" applyAlignment="1">
      <alignment horizontal="right" vertical="center" indent="1"/>
    </xf>
    <xf numFmtId="0" fontId="0" fillId="0" borderId="10" xfId="0" applyBorder="1" applyAlignment="1">
      <alignment horizontal="right" vertical="center" indent="1"/>
    </xf>
  </cellXfs>
  <cellStyles count="39">
    <cellStyle name="Comma" xfId="1" builtinId="3"/>
    <cellStyle name="H1" xfId="2"/>
    <cellStyle name="H2" xfId="3"/>
    <cellStyle name="had" xfId="4"/>
    <cellStyle name="had0" xfId="5"/>
    <cellStyle name="Had1" xfId="6"/>
    <cellStyle name="Had2" xfId="7"/>
    <cellStyle name="Had3" xfId="8"/>
    <cellStyle name="Hyperlink" xfId="9" builtinId="8"/>
    <cellStyle name="inxa" xfId="10"/>
    <cellStyle name="inxe" xfId="11"/>
    <cellStyle name="Normal" xfId="0" builtinId="0"/>
    <cellStyle name="Normal 10" xfId="12"/>
    <cellStyle name="Normal 13" xfId="13"/>
    <cellStyle name="Normal 2" xfId="14"/>
    <cellStyle name="Normal 2 2" xfId="15"/>
    <cellStyle name="Normal 2_نشره التجاره الداخليه 21" xfId="37"/>
    <cellStyle name="Normal 3" xfId="16"/>
    <cellStyle name="Normal 3 2" xfId="38"/>
    <cellStyle name="Normal 4" xfId="17"/>
    <cellStyle name="Normal 4 2" xfId="18"/>
    <cellStyle name="Normal 5" xfId="19"/>
    <cellStyle name="Normal 6" xfId="35"/>
    <cellStyle name="Normal 7" xfId="36"/>
    <cellStyle name="Normal 9" xfId="20"/>
    <cellStyle name="Normal_جداول النشرة الفصلية الجديدة بدون كلمة السر" xfId="21"/>
    <cellStyle name="NotA" xfId="22"/>
    <cellStyle name="Note" xfId="23" builtinId="10" customBuiltin="1"/>
    <cellStyle name="Percent" xfId="24" builtinId="5"/>
    <cellStyle name="Percent 2" xfId="25"/>
    <cellStyle name="T1" xfId="26"/>
    <cellStyle name="T2" xfId="27"/>
    <cellStyle name="Total" xfId="28" builtinId="25" customBuiltin="1"/>
    <cellStyle name="Total1" xfId="29"/>
    <cellStyle name="TXT1" xfId="30"/>
    <cellStyle name="TXT2" xfId="31"/>
    <cellStyle name="TXT3" xfId="32"/>
    <cellStyle name="TXT4" xfId="33"/>
    <cellStyle name="TXT5" xfId="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241044959271365"/>
          <c:y val="0.13711464899004414"/>
          <c:w val="0.47137353626081668"/>
          <c:h val="0.8036295827985005"/>
        </c:manualLayout>
      </c:layout>
      <c:pieChart>
        <c:varyColors val="1"/>
        <c:ser>
          <c:idx val="0"/>
          <c:order val="0"/>
          <c:dPt>
            <c:idx val="1"/>
            <c:bubble3D val="0"/>
            <c:explosion val="7"/>
          </c:dPt>
          <c:dLbls>
            <c:dLbl>
              <c:idx val="0"/>
              <c:spPr>
                <a:ln>
                  <a:noFill/>
                </a:ln>
              </c:spPr>
              <c:txPr>
                <a:bodyPr/>
                <a:lstStyle/>
                <a:p>
                  <a:pPr>
                    <a:defRPr sz="1000" b="1" i="0" u="none" strike="noStrike" baseline="0">
                      <a:solidFill>
                        <a:srgbClr val="FFFFFF"/>
                      </a:solidFill>
                      <a:latin typeface="Arial"/>
                      <a:ea typeface="Arial"/>
                      <a:cs typeface="Arial"/>
                    </a:defRPr>
                  </a:pPr>
                  <a:endParaRPr lang="ar-QA"/>
                </a:p>
              </c:txPr>
              <c:dLblPos val="ctr"/>
              <c:showLegendKey val="0"/>
              <c:showVal val="0"/>
              <c:showCatName val="1"/>
              <c:showSerName val="0"/>
              <c:showPercent val="1"/>
              <c:showBubbleSize val="0"/>
            </c:dLbl>
            <c:dLbl>
              <c:idx val="1"/>
              <c:layout>
                <c:manualLayout>
                  <c:x val="8.3671022857929628E-2"/>
                  <c:y val="-3.3534665660649915E-2"/>
                </c:manualLayout>
              </c:layout>
              <c:spPr>
                <a:ln>
                  <a:noFill/>
                </a:ln>
              </c:spPr>
              <c:txPr>
                <a:bodyPr/>
                <a:lstStyle/>
                <a:p>
                  <a:pPr>
                    <a:defRPr sz="1000" b="1" i="0" u="none" strike="noStrike" baseline="0">
                      <a:solidFill>
                        <a:srgbClr val="000000"/>
                      </a:solidFill>
                      <a:latin typeface="Arial"/>
                      <a:ea typeface="Arial"/>
                      <a:cs typeface="Arial"/>
                    </a:defRPr>
                  </a:pPr>
                  <a:endParaRPr lang="ar-QA"/>
                </a:p>
              </c:txPr>
              <c:dLblPos val="bestFit"/>
              <c:showLegendKey val="0"/>
              <c:showVal val="0"/>
              <c:showCatName val="1"/>
              <c:showSerName val="0"/>
              <c:showPercent val="1"/>
              <c:showBubbleSize val="0"/>
            </c:dLbl>
            <c:dLbl>
              <c:idx val="2"/>
              <c:spPr>
                <a:ln>
                  <a:noFill/>
                  <a:round/>
                </a:ln>
                <a:effectLst>
                  <a:outerShdw sx="1000" sy="1000" algn="ctr" rotWithShape="0">
                    <a:srgbClr val="000000"/>
                  </a:outerShdw>
                </a:effectLst>
                <a:scene3d>
                  <a:camera prst="orthographicFront"/>
                  <a:lightRig rig="threePt" dir="t"/>
                </a:scene3d>
                <a:sp3d>
                  <a:bevelT w="6350"/>
                </a:sp3d>
              </c:spPr>
              <c:txPr>
                <a:bodyPr/>
                <a:lstStyle/>
                <a:p>
                  <a:pPr>
                    <a:defRPr sz="1000" b="1" i="0" u="none" strike="noStrike" baseline="0">
                      <a:solidFill>
                        <a:schemeClr val="bg1"/>
                      </a:solidFill>
                      <a:latin typeface="Arial"/>
                      <a:ea typeface="Arial"/>
                      <a:cs typeface="Arial"/>
                    </a:defRPr>
                  </a:pPr>
                  <a:endParaRPr lang="ar-QA"/>
                </a:p>
              </c:txPr>
              <c:dLblPos val="ctr"/>
              <c:showLegendKey val="0"/>
              <c:showVal val="0"/>
              <c:showCatName val="1"/>
              <c:showSerName val="0"/>
              <c:showPercent val="1"/>
              <c:showBubbleSize val="0"/>
            </c:dLbl>
            <c:dLbl>
              <c:idx val="3"/>
              <c:spPr>
                <a:ln>
                  <a:noFill/>
                </a:ln>
              </c:spPr>
              <c:txPr>
                <a:bodyPr/>
                <a:lstStyle/>
                <a:p>
                  <a:pPr>
                    <a:defRPr sz="1000" b="1" i="0" u="none" strike="noStrike" baseline="0">
                      <a:solidFill>
                        <a:srgbClr val="FFFFFF"/>
                      </a:solidFill>
                      <a:latin typeface="Arial"/>
                      <a:ea typeface="Arial"/>
                      <a:cs typeface="Arial"/>
                    </a:defRPr>
                  </a:pPr>
                  <a:endParaRPr lang="ar-QA"/>
                </a:p>
              </c:txPr>
              <c:dLblPos val="ctr"/>
              <c:showLegendKey val="0"/>
              <c:showVal val="0"/>
              <c:showCatName val="1"/>
              <c:showSerName val="0"/>
              <c:showPercent val="1"/>
              <c:showBubbleSize val="0"/>
            </c:dLbl>
            <c:spPr>
              <a:ln>
                <a:noFill/>
              </a:ln>
            </c:spPr>
            <c:txPr>
              <a:bodyPr/>
              <a:lstStyle/>
              <a:p>
                <a:pPr>
                  <a:defRPr sz="1200" b="1" i="0" u="none" strike="noStrike" baseline="0">
                    <a:solidFill>
                      <a:srgbClr val="000000"/>
                    </a:solidFill>
                    <a:latin typeface="Arial"/>
                    <a:ea typeface="Arial"/>
                    <a:cs typeface="Arial"/>
                  </a:defRPr>
                </a:pPr>
                <a:endParaRPr lang="ar-QA"/>
              </a:p>
            </c:txPr>
            <c:dLblPos val="ctr"/>
            <c:showLegendKey val="0"/>
            <c:showVal val="0"/>
            <c:showCatName val="1"/>
            <c:showSerName val="0"/>
            <c:showPercent val="1"/>
            <c:showBubbleSize val="0"/>
            <c:showLeaderLines val="1"/>
          </c:dLbls>
          <c:cat>
            <c:strRef>
              <c:f>'88'!$C$7:$F$9</c:f>
              <c:strCache>
                <c:ptCount val="4"/>
                <c:pt idx="0">
                  <c:v>السيارات
Cars</c:v>
                </c:pt>
                <c:pt idx="1">
                  <c:v>النقل
Cargo</c:v>
                </c:pt>
                <c:pt idx="2">
                  <c:v>الحريق/السرقة
Fire/Theft</c:v>
                </c:pt>
                <c:pt idx="3">
                  <c:v>اخرى
Other</c:v>
                </c:pt>
              </c:strCache>
            </c:strRef>
          </c:cat>
          <c:val>
            <c:numRef>
              <c:f>'88'!$C$14:$F$14</c:f>
              <c:numCache>
                <c:formatCode>General</c:formatCode>
                <c:ptCount val="4"/>
                <c:pt idx="0">
                  <c:v>2616498</c:v>
                </c:pt>
                <c:pt idx="1">
                  <c:v>529206</c:v>
                </c:pt>
                <c:pt idx="2">
                  <c:v>870924</c:v>
                </c:pt>
                <c:pt idx="3">
                  <c:v>2843942</c:v>
                </c:pt>
              </c:numCache>
            </c:numRef>
          </c:val>
        </c:ser>
        <c:dLbls>
          <c:showLegendKey val="0"/>
          <c:showVal val="0"/>
          <c:showCatName val="0"/>
          <c:showSerName val="0"/>
          <c:showPercent val="0"/>
          <c:showBubbleSize val="0"/>
          <c:showLeaderLines val="1"/>
        </c:dLbls>
        <c:firstSliceAng val="301"/>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clustered"/>
        <c:varyColors val="0"/>
        <c:ser>
          <c:idx val="0"/>
          <c:order val="0"/>
          <c:invertIfNegative val="0"/>
          <c:dLbls>
            <c:txPr>
              <a:bodyPr/>
              <a:lstStyle/>
              <a:p>
                <a:pPr>
                  <a:defRPr b="1">
                    <a:latin typeface="Arial" panose="020B0604020202020204" pitchFamily="34" charset="0"/>
                    <a:cs typeface="Arial" panose="020B0604020202020204" pitchFamily="34" charset="0"/>
                  </a:defRPr>
                </a:pPr>
                <a:endParaRPr lang="ar-QA"/>
              </a:p>
            </c:txPr>
            <c:showLegendKey val="0"/>
            <c:showVal val="1"/>
            <c:showCatName val="0"/>
            <c:showSerName val="0"/>
            <c:showPercent val="0"/>
            <c:showBubbleSize val="0"/>
            <c:showLeaderLines val="0"/>
          </c:dLbls>
          <c:cat>
            <c:strRef>
              <c:f>'89'!$C$7:$F$9</c:f>
              <c:strCache>
                <c:ptCount val="4"/>
                <c:pt idx="0">
                  <c:v>السيارات
Cars</c:v>
                </c:pt>
                <c:pt idx="1">
                  <c:v>النقل
Cargo</c:v>
                </c:pt>
                <c:pt idx="2">
                  <c:v>الحريق/السرقة
Fire/Theft</c:v>
                </c:pt>
                <c:pt idx="3">
                  <c:v>اخرى
Other</c:v>
                </c:pt>
              </c:strCache>
            </c:strRef>
          </c:cat>
          <c:val>
            <c:numRef>
              <c:f>'89'!$C$15:$F$15</c:f>
              <c:numCache>
                <c:formatCode>General</c:formatCode>
                <c:ptCount val="4"/>
                <c:pt idx="0">
                  <c:v>963249</c:v>
                </c:pt>
                <c:pt idx="1">
                  <c:v>25361</c:v>
                </c:pt>
                <c:pt idx="2">
                  <c:v>9863</c:v>
                </c:pt>
                <c:pt idx="3">
                  <c:v>99161</c:v>
                </c:pt>
              </c:numCache>
            </c:numRef>
          </c:val>
        </c:ser>
        <c:dLbls>
          <c:showLegendKey val="0"/>
          <c:showVal val="0"/>
          <c:showCatName val="0"/>
          <c:showSerName val="0"/>
          <c:showPercent val="0"/>
          <c:showBubbleSize val="0"/>
        </c:dLbls>
        <c:gapWidth val="75"/>
        <c:overlap val="-25"/>
        <c:axId val="109678976"/>
        <c:axId val="109680512"/>
      </c:barChart>
      <c:catAx>
        <c:axId val="109678976"/>
        <c:scaling>
          <c:orientation val="minMax"/>
        </c:scaling>
        <c:delete val="0"/>
        <c:axPos val="b"/>
        <c:majorTickMark val="none"/>
        <c:minorTickMark val="none"/>
        <c:tickLblPos val="nextTo"/>
        <c:txPr>
          <a:bodyPr/>
          <a:lstStyle/>
          <a:p>
            <a:pPr>
              <a:defRPr b="1">
                <a:latin typeface="Arial" panose="020B0604020202020204" pitchFamily="34" charset="0"/>
                <a:cs typeface="Arial" panose="020B0604020202020204" pitchFamily="34" charset="0"/>
              </a:defRPr>
            </a:pPr>
            <a:endParaRPr lang="ar-QA"/>
          </a:p>
        </c:txPr>
        <c:crossAx val="109680512"/>
        <c:crosses val="autoZero"/>
        <c:auto val="1"/>
        <c:lblAlgn val="ctr"/>
        <c:lblOffset val="100"/>
        <c:noMultiLvlLbl val="0"/>
      </c:catAx>
      <c:valAx>
        <c:axId val="109680512"/>
        <c:scaling>
          <c:orientation val="minMax"/>
        </c:scaling>
        <c:delete val="1"/>
        <c:axPos val="l"/>
        <c:numFmt formatCode="General" sourceLinked="1"/>
        <c:majorTickMark val="none"/>
        <c:minorTickMark val="none"/>
        <c:tickLblPos val="nextTo"/>
        <c:crossAx val="109678976"/>
        <c:crosses val="autoZero"/>
        <c:crossBetween val="between"/>
      </c:valAx>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ar-QA"/>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90"/>
      <c:rAngAx val="0"/>
      <c:perspective val="30"/>
    </c:view3D>
    <c:floor>
      <c:thickness val="0"/>
    </c:floor>
    <c:sideWall>
      <c:thickness val="0"/>
    </c:sideWall>
    <c:backWall>
      <c:thickness val="0"/>
    </c:backWall>
    <c:plotArea>
      <c:layout>
        <c:manualLayout>
          <c:layoutTarget val="inner"/>
          <c:xMode val="edge"/>
          <c:yMode val="edge"/>
          <c:x val="2.5783232063303036E-2"/>
          <c:y val="4.3271143119108492E-2"/>
          <c:w val="0.94537381211344651"/>
          <c:h val="0.91620467593524868"/>
        </c:manualLayout>
      </c:layout>
      <c:pie3DChart>
        <c:varyColors val="1"/>
        <c:ser>
          <c:idx val="0"/>
          <c:order val="0"/>
          <c:dPt>
            <c:idx val="0"/>
            <c:bubble3D val="0"/>
            <c:spPr>
              <a:solidFill>
                <a:srgbClr val="C00000"/>
              </a:solidFill>
            </c:spPr>
          </c:dPt>
          <c:dPt>
            <c:idx val="1"/>
            <c:bubble3D val="0"/>
            <c:explosion val="6"/>
            <c:spPr>
              <a:solidFill>
                <a:srgbClr val="0000FF"/>
              </a:solidFill>
            </c:spPr>
          </c:dPt>
          <c:dPt>
            <c:idx val="2"/>
            <c:bubble3D val="0"/>
            <c:explosion val="20"/>
            <c:spPr>
              <a:solidFill>
                <a:srgbClr val="00CC00"/>
              </a:solidFill>
            </c:spPr>
          </c:dPt>
          <c:dLbls>
            <c:dLbl>
              <c:idx val="0"/>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ctr"/>
              <c:showLegendKey val="0"/>
              <c:showVal val="0"/>
              <c:showCatName val="1"/>
              <c:showSerName val="0"/>
              <c:showPercent val="1"/>
              <c:showBubbleSize val="0"/>
            </c:dLbl>
            <c:dLbl>
              <c:idx val="1"/>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ctr"/>
              <c:showLegendKey val="0"/>
              <c:showVal val="0"/>
              <c:showCatName val="1"/>
              <c:showSerName val="0"/>
              <c:showPercent val="1"/>
              <c:showBubbleSize val="0"/>
            </c:dLbl>
            <c:dLbl>
              <c:idx val="2"/>
              <c:layout>
                <c:manualLayout>
                  <c:x val="4.0487110100965295E-3"/>
                  <c:y val="-8.7505843739758976E-2"/>
                </c:manualLayout>
              </c:layout>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bestFit"/>
              <c:showLegendKey val="0"/>
              <c:showVal val="0"/>
              <c:showCatName val="1"/>
              <c:showSerName val="0"/>
              <c:showPercent val="1"/>
              <c:showBubbleSize val="0"/>
            </c:dLbl>
            <c:dLblPos val="ctr"/>
            <c:showLegendKey val="0"/>
            <c:showVal val="0"/>
            <c:showCatName val="1"/>
            <c:showSerName val="0"/>
            <c:showPercent val="1"/>
            <c:showBubbleSize val="0"/>
            <c:showLeaderLines val="1"/>
          </c:dLbls>
          <c:cat>
            <c:strRef>
              <c:f>GR_26!$J$2:$L$2</c:f>
              <c:strCache>
                <c:ptCount val="3"/>
                <c:pt idx="0">
                  <c:v>قطرية
Qatari</c:v>
                </c:pt>
                <c:pt idx="1">
                  <c:v>عربية
Arabic</c:v>
                </c:pt>
                <c:pt idx="2">
                  <c:v>أخرى
Other</c:v>
                </c:pt>
              </c:strCache>
            </c:strRef>
          </c:cat>
          <c:val>
            <c:numRef>
              <c:f>GR_26!$J$3:$L$3</c:f>
              <c:numCache>
                <c:formatCode>0_ </c:formatCode>
                <c:ptCount val="3"/>
                <c:pt idx="0">
                  <c:v>1240271</c:v>
                </c:pt>
                <c:pt idx="1">
                  <c:v>309994</c:v>
                </c:pt>
                <c:pt idx="2">
                  <c:v>68359</c:v>
                </c:pt>
              </c:numCache>
            </c:numRef>
          </c:val>
        </c:ser>
        <c:dLbls>
          <c:showLegendKey val="0"/>
          <c:showVal val="0"/>
          <c:showCatName val="0"/>
          <c:showSerName val="0"/>
          <c:showPercent val="0"/>
          <c:showBubbleSize val="0"/>
          <c:showLeaderLines val="1"/>
        </c:dLbls>
      </c:pie3D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0.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1</xdr:col>
      <xdr:colOff>36195</xdr:colOff>
      <xdr:row>4</xdr:row>
      <xdr:rowOff>68579</xdr:rowOff>
    </xdr:to>
    <xdr:pic>
      <xdr:nvPicPr>
        <xdr:cNvPr id="116755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855763" y="-1084898"/>
          <a:ext cx="2872739" cy="514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41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1905000</xdr:colOff>
      <xdr:row>0</xdr:row>
      <xdr:rowOff>57150</xdr:rowOff>
    </xdr:from>
    <xdr:to>
      <xdr:col>6</xdr:col>
      <xdr:colOff>2981325</xdr:colOff>
      <xdr:row>2</xdr:row>
      <xdr:rowOff>66675</xdr:rowOff>
    </xdr:to>
    <xdr:pic>
      <xdr:nvPicPr>
        <xdr:cNvPr id="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37320" y="57150"/>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9525</xdr:rowOff>
    </xdr:from>
    <xdr:ext cx="0" cy="609600"/>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0</xdr:row>
      <xdr:rowOff>0</xdr:rowOff>
    </xdr:from>
    <xdr:ext cx="0" cy="609600"/>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581025</xdr:colOff>
      <xdr:row>0</xdr:row>
      <xdr:rowOff>57150</xdr:rowOff>
    </xdr:from>
    <xdr:ext cx="1076325" cy="962025"/>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8625" y="57150"/>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mn-ea"/>
              <a:cs typeface="+mn-cs"/>
            </a:rPr>
            <a:t>ب - إحصاءات التأمين</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B - INSURANCE STATISTICS</a:t>
          </a:r>
        </a:p>
      </xdr:txBody>
    </xdr:sp>
    <xdr:clientData/>
  </xdr:twoCellAnchor>
  <xdr:twoCellAnchor editAs="oneCell">
    <xdr:from>
      <xdr:col>0</xdr:col>
      <xdr:colOff>0</xdr:colOff>
      <xdr:row>0</xdr:row>
      <xdr:rowOff>0</xdr:rowOff>
    </xdr:from>
    <xdr:to>
      <xdr:col>0</xdr:col>
      <xdr:colOff>5122545</xdr:colOff>
      <xdr:row>4</xdr:row>
      <xdr:rowOff>85725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3538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537300</xdr:colOff>
      <xdr:row>0</xdr:row>
      <xdr:rowOff>95250</xdr:rowOff>
    </xdr:from>
    <xdr:to>
      <xdr:col>8</xdr:col>
      <xdr:colOff>209550</xdr:colOff>
      <xdr:row>1</xdr:row>
      <xdr:rowOff>74417</xdr:rowOff>
    </xdr:to>
    <xdr:pic>
      <xdr:nvPicPr>
        <xdr:cNvPr id="1687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1628783" y="952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543493</xdr:colOff>
      <xdr:row>0</xdr:row>
      <xdr:rowOff>85725</xdr:rowOff>
    </xdr:from>
    <xdr:to>
      <xdr:col>8</xdr:col>
      <xdr:colOff>228600</xdr:colOff>
      <xdr:row>1</xdr:row>
      <xdr:rowOff>62775</xdr:rowOff>
    </xdr:to>
    <xdr:pic>
      <xdr:nvPicPr>
        <xdr:cNvPr id="2198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5" y="85725"/>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xdr:colOff>
      <xdr:row>5</xdr:row>
      <xdr:rowOff>95250</xdr:rowOff>
    </xdr:from>
    <xdr:to>
      <xdr:col>8</xdr:col>
      <xdr:colOff>180975</xdr:colOff>
      <xdr:row>24</xdr:row>
      <xdr:rowOff>47625</xdr:rowOff>
    </xdr:to>
    <xdr:graphicFrame macro="">
      <xdr:nvGraphicFramePr>
        <xdr:cNvPr id="1255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572068</xdr:colOff>
      <xdr:row>0</xdr:row>
      <xdr:rowOff>57150</xdr:rowOff>
    </xdr:from>
    <xdr:to>
      <xdr:col>8</xdr:col>
      <xdr:colOff>257175</xdr:colOff>
      <xdr:row>3</xdr:row>
      <xdr:rowOff>62775</xdr:rowOff>
    </xdr:to>
    <xdr:pic>
      <xdr:nvPicPr>
        <xdr:cNvPr id="1255534"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257150" y="571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791143</xdr:colOff>
      <xdr:row>0</xdr:row>
      <xdr:rowOff>19050</xdr:rowOff>
    </xdr:from>
    <xdr:to>
      <xdr:col>8</xdr:col>
      <xdr:colOff>466725</xdr:colOff>
      <xdr:row>0</xdr:row>
      <xdr:rowOff>739050</xdr:rowOff>
    </xdr:to>
    <xdr:pic>
      <xdr:nvPicPr>
        <xdr:cNvPr id="367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66675"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99059</xdr:colOff>
      <xdr:row>5</xdr:row>
      <xdr:rowOff>133350</xdr:rowOff>
    </xdr:from>
    <xdr:to>
      <xdr:col>8</xdr:col>
      <xdr:colOff>489584</xdr:colOff>
      <xdr:row>26</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847725</xdr:colOff>
      <xdr:row>0</xdr:row>
      <xdr:rowOff>19050</xdr:rowOff>
    </xdr:from>
    <xdr:to>
      <xdr:col>8</xdr:col>
      <xdr:colOff>532832</xdr:colOff>
      <xdr:row>2</xdr:row>
      <xdr:rowOff>72300</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70304443" y="19050"/>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569649</xdr:colOff>
      <xdr:row>3</xdr:row>
      <xdr:rowOff>60960</xdr:rowOff>
    </xdr:from>
    <xdr:ext cx="184731" cy="264560"/>
    <xdr:sp macro="" textlink="">
      <xdr:nvSpPr>
        <xdr:cNvPr id="2" name="TextBox 1"/>
        <xdr:cNvSpPr txBox="1"/>
      </xdr:nvSpPr>
      <xdr:spPr>
        <a:xfrm>
          <a:off x="99831144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rtl="1"/>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40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40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1914525</xdr:colOff>
      <xdr:row>0</xdr:row>
      <xdr:rowOff>0</xdr:rowOff>
    </xdr:from>
    <xdr:to>
      <xdr:col>5</xdr:col>
      <xdr:colOff>2990850</xdr:colOff>
      <xdr:row>2</xdr:row>
      <xdr:rowOff>9525</xdr:rowOff>
    </xdr:to>
    <xdr:pic>
      <xdr:nvPicPr>
        <xdr:cNvPr id="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46745" y="0"/>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6384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38100</xdr:rowOff>
    </xdr:from>
    <xdr:to>
      <xdr:col>6</xdr:col>
      <xdr:colOff>1628775</xdr:colOff>
      <xdr:row>2</xdr:row>
      <xdr:rowOff>47625</xdr:rowOff>
    </xdr:to>
    <xdr:pic>
      <xdr:nvPicPr>
        <xdr:cNvPr id="5"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6070" y="38100"/>
          <a:ext cx="1076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1234047"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1975576</xdr:colOff>
      <xdr:row>0</xdr:row>
      <xdr:rowOff>38099</xdr:rowOff>
    </xdr:from>
    <xdr:to>
      <xdr:col>2</xdr:col>
      <xdr:colOff>2695576</xdr:colOff>
      <xdr:row>0</xdr:row>
      <xdr:rowOff>758099</xdr:rowOff>
    </xdr:to>
    <xdr:pic>
      <xdr:nvPicPr>
        <xdr:cNvPr id="1234048"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90429599" y="3809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285750</xdr:colOff>
      <xdr:row>0</xdr:row>
      <xdr:rowOff>14653</xdr:rowOff>
    </xdr:from>
    <xdr:to>
      <xdr:col>7</xdr:col>
      <xdr:colOff>1018607</xdr:colOff>
      <xdr:row>2</xdr:row>
      <xdr:rowOff>214441</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63047258" y="14653"/>
          <a:ext cx="73285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36635</xdr:colOff>
      <xdr:row>4</xdr:row>
      <xdr:rowOff>285751</xdr:rowOff>
    </xdr:from>
    <xdr:to>
      <xdr:col>7</xdr:col>
      <xdr:colOff>1003788</xdr:colOff>
      <xdr:row>32</xdr:row>
      <xdr:rowOff>117231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158115</xdr:colOff>
      <xdr:row>0</xdr:row>
      <xdr:rowOff>76200</xdr:rowOff>
    </xdr:from>
    <xdr:to>
      <xdr:col>0</xdr:col>
      <xdr:colOff>4865324</xdr:colOff>
      <xdr:row>4</xdr:row>
      <xdr:rowOff>28574</xdr:rowOff>
    </xdr:to>
    <xdr:sp macro="" textlink="">
      <xdr:nvSpPr>
        <xdr:cNvPr id="2" name="Text Box 2"/>
        <xdr:cNvSpPr txBox="1">
          <a:spLocks noChangeArrowheads="1"/>
        </xdr:cNvSpPr>
      </xdr:nvSpPr>
      <xdr:spPr bwMode="auto">
        <a:xfrm>
          <a:off x="10237039516" y="76200"/>
          <a:ext cx="4707209" cy="27184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أ - إحصاءات</a:t>
          </a:r>
          <a:r>
            <a:rPr lang="ar-QA" sz="2800" b="1" baseline="0">
              <a:solidFill>
                <a:srgbClr val="0000FF"/>
              </a:solidFill>
              <a:effectLst/>
              <a:latin typeface="+mn-lt"/>
              <a:ea typeface="Calibri"/>
              <a:cs typeface="+mn-cs"/>
            </a:rPr>
            <a:t> </a:t>
          </a:r>
          <a:r>
            <a:rPr lang="ar-QA" sz="2800" b="1">
              <a:solidFill>
                <a:srgbClr val="0000FF"/>
              </a:solidFill>
              <a:effectLst/>
              <a:latin typeface="+mn-lt"/>
              <a:ea typeface="Calibri"/>
              <a:cs typeface="+mn-cs"/>
            </a:rPr>
            <a:t>البنوك</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marL="0" marR="0" indent="0" algn="ctr" defTabSz="914400" rtl="1" eaLnBrk="1" fontAlgn="auto" latinLnBrk="0" hangingPunct="1">
            <a:lnSpc>
              <a:spcPct val="100000"/>
            </a:lnSpc>
            <a:spcBef>
              <a:spcPts val="0"/>
            </a:spcBef>
            <a:spcAft>
              <a:spcPts val="0"/>
            </a:spcAft>
            <a:buClrTx/>
            <a:buSzTx/>
            <a:buFontTx/>
            <a:buNone/>
            <a:tabLst/>
            <a:defRPr/>
          </a:pPr>
          <a:r>
            <a:rPr lang="en-US" sz="1800" b="1">
              <a:solidFill>
                <a:srgbClr val="0000FF"/>
              </a:solidFill>
              <a:effectLst/>
              <a:latin typeface="Arial Rounded MT Bold" pitchFamily="34" charset="0"/>
              <a:ea typeface="+mn-ea"/>
              <a:cs typeface="+mn-cs"/>
            </a:rPr>
            <a:t>A - BANKS STATISTICS</a:t>
          </a: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15240</xdr:rowOff>
    </xdr:from>
    <xdr:to>
      <xdr:col>0</xdr:col>
      <xdr:colOff>5008245</xdr:colOff>
      <xdr:row>4</xdr:row>
      <xdr:rowOff>100965</xdr:rowOff>
    </xdr:to>
    <xdr:pic>
      <xdr:nvPicPr>
        <xdr:cNvPr id="3"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37917675" y="-1120140"/>
          <a:ext cx="2851785" cy="512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1</xdr:col>
      <xdr:colOff>0</xdr:colOff>
      <xdr:row>4</xdr:row>
      <xdr:rowOff>123825</xdr:rowOff>
    </xdr:to>
    <xdr:sp macro="" textlink="">
      <xdr:nvSpPr>
        <xdr:cNvPr id="3073" name="AutoShape 1"/>
        <xdr:cNvSpPr>
          <a:spLocks noChangeAspect="1" noChangeArrowheads="1"/>
        </xdr:cNvSpPr>
      </xdr:nvSpPr>
      <xdr:spPr bwMode="auto">
        <a:xfrm>
          <a:off x="0" y="19050"/>
          <a:ext cx="501015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1727926</xdr:colOff>
      <xdr:row>0</xdr:row>
      <xdr:rowOff>76199</xdr:rowOff>
    </xdr:from>
    <xdr:to>
      <xdr:col>11</xdr:col>
      <xdr:colOff>266701</xdr:colOff>
      <xdr:row>3</xdr:row>
      <xdr:rowOff>24674</xdr:rowOff>
    </xdr:to>
    <xdr:pic>
      <xdr:nvPicPr>
        <xdr:cNvPr id="109906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638024" y="7619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463226</xdr:colOff>
      <xdr:row>0</xdr:row>
      <xdr:rowOff>76199</xdr:rowOff>
    </xdr:from>
    <xdr:to>
      <xdr:col>12</xdr:col>
      <xdr:colOff>180976</xdr:colOff>
      <xdr:row>3</xdr:row>
      <xdr:rowOff>13032</xdr:rowOff>
    </xdr:to>
    <xdr:pic>
      <xdr:nvPicPr>
        <xdr:cNvPr id="97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127940" y="76199"/>
          <a:ext cx="702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901688</xdr:colOff>
      <xdr:row>0</xdr:row>
      <xdr:rowOff>66674</xdr:rowOff>
    </xdr:from>
    <xdr:to>
      <xdr:col>10</xdr:col>
      <xdr:colOff>1628775</xdr:colOff>
      <xdr:row>2</xdr:row>
      <xdr:rowOff>162257</xdr:rowOff>
    </xdr:to>
    <xdr:pic>
      <xdr:nvPicPr>
        <xdr:cNvPr id="1175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0378892" y="66674"/>
          <a:ext cx="727087"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937351</xdr:colOff>
      <xdr:row>0</xdr:row>
      <xdr:rowOff>85724</xdr:rowOff>
    </xdr:from>
    <xdr:to>
      <xdr:col>9</xdr:col>
      <xdr:colOff>695326</xdr:colOff>
      <xdr:row>2</xdr:row>
      <xdr:rowOff>167549</xdr:rowOff>
    </xdr:to>
    <xdr:pic>
      <xdr:nvPicPr>
        <xdr:cNvPr id="1277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57149" y="8572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1489801</xdr:colOff>
      <xdr:row>0</xdr:row>
      <xdr:rowOff>104774</xdr:rowOff>
    </xdr:from>
    <xdr:to>
      <xdr:col>8</xdr:col>
      <xdr:colOff>495301</xdr:colOff>
      <xdr:row>2</xdr:row>
      <xdr:rowOff>91349</xdr:rowOff>
    </xdr:to>
    <xdr:pic>
      <xdr:nvPicPr>
        <xdr:cNvPr id="1379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85724" y="104774"/>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267034</xdr:colOff>
      <xdr:row>0</xdr:row>
      <xdr:rowOff>47624</xdr:rowOff>
    </xdr:from>
    <xdr:to>
      <xdr:col>18</xdr:col>
      <xdr:colOff>1000125</xdr:colOff>
      <xdr:row>2</xdr:row>
      <xdr:rowOff>158024</xdr:rowOff>
    </xdr:to>
    <xdr:pic>
      <xdr:nvPicPr>
        <xdr:cNvPr id="15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5942075" y="47624"/>
          <a:ext cx="733091"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lhaj\AppData\Local\Microsoft\Windows\Temporary%20Internet%20Files\Content.Outlook\785JQ7H6\Banks%20%20Insurance%202016%20&#1606;&#1588;&#1585;&#1577;%20&#1575;&#1604;&#1576;&#1606;&#1608;&#1603;%20&#1608;%20&#1575;&#1604;&#1578;&#1571;&#1605;&#1610;&#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rst"/>
      <sheetName val="Preface"/>
      <sheetName val="Index"/>
      <sheetName val="Introduction"/>
      <sheetName val="Data"/>
      <sheetName val="Concepts"/>
      <sheetName val="CH1"/>
      <sheetName val="1"/>
      <sheetName val="2"/>
      <sheetName val="3"/>
      <sheetName val="4"/>
      <sheetName val="5"/>
      <sheetName val="6"/>
      <sheetName val="7"/>
      <sheetName val="8"/>
      <sheetName val="9"/>
      <sheetName val="10"/>
      <sheetName val="CH2"/>
      <sheetName val="1 (2)"/>
      <sheetName val="2 (2)"/>
      <sheetName val="3 (2)"/>
      <sheetName val="4 (2)"/>
      <sheetName val="5 (2)"/>
      <sheetName val="6 (2)"/>
      <sheetName val="7 (2)"/>
      <sheetName val="8 (2)"/>
      <sheetName val="9 (2)"/>
      <sheetName val="10 (2)"/>
      <sheetName val="11 (2)"/>
      <sheetName val="12"/>
      <sheetName val="Appendix"/>
    </sheetNames>
    <sheetDataSet>
      <sheetData sheetId="0"/>
      <sheetData sheetId="1"/>
      <sheetData sheetId="2"/>
      <sheetData sheetId="3"/>
      <sheetData sheetId="4"/>
      <sheetData sheetId="5"/>
      <sheetData sheetId="6"/>
      <sheetData sheetId="7"/>
      <sheetData sheetId="8"/>
      <sheetData sheetId="9">
        <row r="12">
          <cell r="B12">
            <v>4133989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9"/>
  <sheetViews>
    <sheetView showGridLines="0" rightToLeft="1" view="pageBreakPreview" zoomScaleNormal="100" zoomScaleSheetLayoutView="100" workbookViewId="0">
      <selection activeCell="C4" sqref="C4"/>
    </sheetView>
  </sheetViews>
  <sheetFormatPr defaultColWidth="9.109375" defaultRowHeight="13.2" x14ac:dyDescent="0.25"/>
  <cols>
    <col min="1" max="1" width="75.109375" style="28" customWidth="1"/>
    <col min="2" max="16384" width="9.109375" style="28"/>
  </cols>
  <sheetData>
    <row r="1" spans="1:1" ht="85.95" customHeight="1" x14ac:dyDescent="1.85">
      <c r="A1" s="243" t="s">
        <v>231</v>
      </c>
    </row>
    <row r="2" spans="1:1" s="42" customFormat="1" ht="30" customHeight="1" x14ac:dyDescent="0.25">
      <c r="A2" s="242" t="s">
        <v>233</v>
      </c>
    </row>
    <row r="3" spans="1:1" s="42" customFormat="1" ht="38.25" customHeight="1" x14ac:dyDescent="0.4">
      <c r="A3" s="244" t="s">
        <v>232</v>
      </c>
    </row>
    <row r="4" spans="1:1" s="42" customFormat="1" ht="71.400000000000006" customHeight="1" x14ac:dyDescent="0.25">
      <c r="A4" s="245" t="s">
        <v>228</v>
      </c>
    </row>
    <row r="5" spans="1:1" s="29" customFormat="1" x14ac:dyDescent="0.25">
      <c r="A5" s="30"/>
    </row>
    <row r="9" spans="1:1" ht="72.599999999999994" x14ac:dyDescent="2.0499999999999998">
      <c r="A9" s="31"/>
    </row>
  </sheetData>
  <phoneticPr fontId="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3"/>
  <sheetViews>
    <sheetView view="pageBreakPreview" zoomScaleNormal="100" zoomScaleSheetLayoutView="100" workbookViewId="0">
      <selection activeCell="A13" sqref="A13"/>
    </sheetView>
  </sheetViews>
  <sheetFormatPr defaultRowHeight="13.2" x14ac:dyDescent="0.25"/>
  <cols>
    <col min="1" max="1" width="45.6640625" style="193" customWidth="1"/>
    <col min="2" max="6" width="11.6640625" style="208" customWidth="1"/>
    <col min="7" max="7" width="45.6640625" style="193" customWidth="1"/>
  </cols>
  <sheetData>
    <row r="1" spans="1:12" s="227" customFormat="1" ht="54" customHeight="1" x14ac:dyDescent="0.25">
      <c r="A1" s="454"/>
      <c r="B1" s="455"/>
      <c r="C1" s="455"/>
      <c r="D1" s="455"/>
      <c r="E1" s="455"/>
      <c r="F1" s="455"/>
      <c r="G1" s="455"/>
    </row>
    <row r="2" spans="1:12" s="222" customFormat="1" ht="21" x14ac:dyDescent="0.25">
      <c r="A2" s="456" t="s">
        <v>258</v>
      </c>
      <c r="B2" s="456"/>
      <c r="C2" s="456"/>
      <c r="D2" s="456"/>
      <c r="E2" s="456"/>
      <c r="F2" s="456"/>
      <c r="G2" s="456"/>
      <c r="H2" s="254"/>
      <c r="I2" s="254"/>
      <c r="J2" s="254"/>
      <c r="K2" s="254"/>
      <c r="L2" s="254"/>
    </row>
    <row r="3" spans="1:12" s="222" customFormat="1" ht="21" x14ac:dyDescent="0.25">
      <c r="A3" s="456" t="s">
        <v>259</v>
      </c>
      <c r="B3" s="456"/>
      <c r="C3" s="456"/>
      <c r="D3" s="456"/>
      <c r="E3" s="456"/>
      <c r="F3" s="456"/>
      <c r="G3" s="456"/>
      <c r="H3" s="255"/>
      <c r="I3" s="254"/>
      <c r="J3" s="254"/>
      <c r="K3" s="254"/>
      <c r="L3" s="254"/>
    </row>
    <row r="4" spans="1:12" s="222" customFormat="1" ht="15.75" customHeight="1" x14ac:dyDescent="0.25">
      <c r="A4" s="457" t="s">
        <v>260</v>
      </c>
      <c r="B4" s="457"/>
      <c r="C4" s="457"/>
      <c r="D4" s="457"/>
      <c r="E4" s="457"/>
      <c r="F4" s="457"/>
      <c r="G4" s="457"/>
      <c r="H4" s="256"/>
      <c r="I4" s="256"/>
      <c r="J4" s="256"/>
      <c r="K4" s="256"/>
      <c r="L4" s="256"/>
    </row>
    <row r="5" spans="1:12" s="222" customFormat="1" ht="15.75" customHeight="1" x14ac:dyDescent="0.25">
      <c r="A5" s="457" t="s">
        <v>261</v>
      </c>
      <c r="B5" s="457"/>
      <c r="C5" s="457"/>
      <c r="D5" s="457"/>
      <c r="E5" s="457"/>
      <c r="F5" s="457"/>
      <c r="G5" s="457"/>
      <c r="H5" s="257"/>
      <c r="I5" s="256"/>
      <c r="J5" s="256"/>
      <c r="K5" s="256"/>
      <c r="L5" s="256"/>
    </row>
    <row r="6" spans="1:12" s="222" customFormat="1" ht="15.75" customHeight="1" x14ac:dyDescent="0.25">
      <c r="A6" s="457" t="s">
        <v>262</v>
      </c>
      <c r="B6" s="457"/>
      <c r="C6" s="457"/>
      <c r="D6" s="457"/>
      <c r="E6" s="457"/>
      <c r="F6" s="457"/>
      <c r="G6" s="457"/>
      <c r="H6" s="257"/>
      <c r="I6" s="256"/>
      <c r="J6" s="256"/>
      <c r="K6" s="256"/>
      <c r="L6" s="256"/>
    </row>
    <row r="7" spans="1:12" s="222" customFormat="1" ht="16.2" x14ac:dyDescent="0.35">
      <c r="A7" s="226" t="s">
        <v>314</v>
      </c>
      <c r="B7" s="225"/>
      <c r="C7" s="445"/>
      <c r="D7" s="445"/>
      <c r="E7" s="224"/>
      <c r="F7" s="224"/>
      <c r="G7" s="258" t="s">
        <v>313</v>
      </c>
    </row>
    <row r="8" spans="1:12" s="209" customFormat="1" ht="17.25" customHeight="1" x14ac:dyDescent="0.25">
      <c r="A8" s="446" t="s">
        <v>263</v>
      </c>
      <c r="B8" s="449" t="s">
        <v>264</v>
      </c>
      <c r="C8" s="450"/>
      <c r="D8" s="450"/>
      <c r="E8" s="450"/>
      <c r="F8" s="450"/>
      <c r="G8" s="451" t="s">
        <v>54</v>
      </c>
    </row>
    <row r="9" spans="1:12" s="209" customFormat="1" ht="13.8" x14ac:dyDescent="0.25">
      <c r="A9" s="447"/>
      <c r="B9" s="259" t="s">
        <v>16</v>
      </c>
      <c r="C9" s="259" t="s">
        <v>29</v>
      </c>
      <c r="D9" s="259" t="s">
        <v>67</v>
      </c>
      <c r="E9" s="259" t="s">
        <v>56</v>
      </c>
      <c r="F9" s="259" t="s">
        <v>55</v>
      </c>
      <c r="G9" s="452"/>
    </row>
    <row r="10" spans="1:12" s="209" customFormat="1" ht="17.25" customHeight="1" x14ac:dyDescent="0.25">
      <c r="A10" s="448"/>
      <c r="B10" s="260" t="s">
        <v>23</v>
      </c>
      <c r="C10" s="261" t="s">
        <v>175</v>
      </c>
      <c r="D10" s="261" t="s">
        <v>66</v>
      </c>
      <c r="E10" s="261" t="s">
        <v>58</v>
      </c>
      <c r="F10" s="261" t="s">
        <v>57</v>
      </c>
      <c r="G10" s="453"/>
    </row>
    <row r="11" spans="1:12" s="264" customFormat="1" ht="24.9" customHeight="1" thickBot="1" x14ac:dyDescent="0.3">
      <c r="A11" s="262" t="s">
        <v>59</v>
      </c>
      <c r="B11" s="125"/>
      <c r="C11" s="126"/>
      <c r="D11" s="126"/>
      <c r="E11" s="126"/>
      <c r="F11" s="126"/>
      <c r="G11" s="263" t="s">
        <v>265</v>
      </c>
    </row>
    <row r="12" spans="1:12" s="209" customFormat="1" ht="19.5" customHeight="1" thickTop="1" thickBot="1" x14ac:dyDescent="0.3">
      <c r="A12" s="265" t="s">
        <v>68</v>
      </c>
      <c r="B12" s="266">
        <f>SUM(C12:F12)</f>
        <v>38787216</v>
      </c>
      <c r="C12" s="127">
        <v>64877</v>
      </c>
      <c r="D12" s="127">
        <v>457437</v>
      </c>
      <c r="E12" s="127">
        <v>620844</v>
      </c>
      <c r="F12" s="127">
        <v>37644058</v>
      </c>
      <c r="G12" s="267" t="s">
        <v>266</v>
      </c>
    </row>
    <row r="13" spans="1:12" s="209" customFormat="1" ht="19.5" customHeight="1" thickTop="1" thickBot="1" x14ac:dyDescent="0.3">
      <c r="A13" s="268" t="s">
        <v>69</v>
      </c>
      <c r="B13" s="126">
        <f>SUM(C13:F13)</f>
        <v>14633990</v>
      </c>
      <c r="C13" s="126">
        <v>16851</v>
      </c>
      <c r="D13" s="126">
        <v>43829</v>
      </c>
      <c r="E13" s="126">
        <v>220616</v>
      </c>
      <c r="F13" s="126">
        <v>14352694</v>
      </c>
      <c r="G13" s="269" t="s">
        <v>267</v>
      </c>
    </row>
    <row r="14" spans="1:12" s="209" customFormat="1" ht="19.5" customHeight="1" thickTop="1" thickBot="1" x14ac:dyDescent="0.3">
      <c r="A14" s="265" t="s">
        <v>70</v>
      </c>
      <c r="B14" s="270">
        <f>SUM(C14:F14)</f>
        <v>1478126</v>
      </c>
      <c r="C14" s="127">
        <v>8953</v>
      </c>
      <c r="D14" s="127">
        <v>4586</v>
      </c>
      <c r="E14" s="127">
        <v>506</v>
      </c>
      <c r="F14" s="127">
        <v>1464081</v>
      </c>
      <c r="G14" s="267" t="s">
        <v>268</v>
      </c>
    </row>
    <row r="15" spans="1:12" s="209" customFormat="1" ht="19.5" customHeight="1" thickTop="1" x14ac:dyDescent="0.25">
      <c r="A15" s="271" t="s">
        <v>71</v>
      </c>
      <c r="B15" s="272">
        <f>SUM(C15:F15)</f>
        <v>6060703</v>
      </c>
      <c r="C15" s="128">
        <v>19275</v>
      </c>
      <c r="D15" s="128">
        <v>512188</v>
      </c>
      <c r="E15" s="128">
        <v>209178</v>
      </c>
      <c r="F15" s="128">
        <v>5320062</v>
      </c>
      <c r="G15" s="273" t="s">
        <v>269</v>
      </c>
    </row>
    <row r="16" spans="1:12" s="209" customFormat="1" ht="24.75" customHeight="1" x14ac:dyDescent="0.25">
      <c r="A16" s="274" t="s">
        <v>270</v>
      </c>
      <c r="B16" s="129">
        <f>SUM(B12-B13)+(B14+B15)</f>
        <v>31692055</v>
      </c>
      <c r="C16" s="129">
        <f>SUM(C12-C13)+(C14+C15)</f>
        <v>76254</v>
      </c>
      <c r="D16" s="129">
        <f>SUM(D12-D13)+(D14+D15)</f>
        <v>930382</v>
      </c>
      <c r="E16" s="129">
        <f>SUM(E12-E13)+(E14+E15)</f>
        <v>609912</v>
      </c>
      <c r="F16" s="129">
        <f>SUM(F12-F13)+(F14+F15)</f>
        <v>30075507</v>
      </c>
      <c r="G16" s="275" t="s">
        <v>271</v>
      </c>
    </row>
    <row r="17" spans="1:19" s="264" customFormat="1" ht="24.9" customHeight="1" thickBot="1" x14ac:dyDescent="0.3">
      <c r="A17" s="262" t="s">
        <v>272</v>
      </c>
      <c r="B17" s="276"/>
      <c r="C17" s="130"/>
      <c r="D17" s="130"/>
      <c r="E17" s="130"/>
      <c r="F17" s="130"/>
      <c r="G17" s="263" t="s">
        <v>273</v>
      </c>
    </row>
    <row r="18" spans="1:19" s="209" customFormat="1" ht="19.5" customHeight="1" thickTop="1" thickBot="1" x14ac:dyDescent="0.3">
      <c r="A18" s="277" t="s">
        <v>60</v>
      </c>
      <c r="B18" s="278">
        <f>SUM(C18:F18)</f>
        <v>227766</v>
      </c>
      <c r="C18" s="131">
        <v>466</v>
      </c>
      <c r="D18" s="131">
        <v>4255</v>
      </c>
      <c r="E18" s="131">
        <v>6072</v>
      </c>
      <c r="F18" s="131">
        <v>216973</v>
      </c>
      <c r="G18" s="267" t="s">
        <v>274</v>
      </c>
    </row>
    <row r="19" spans="1:19" s="209" customFormat="1" ht="19.5" customHeight="1" thickTop="1" thickBot="1" x14ac:dyDescent="0.3">
      <c r="A19" s="268" t="s">
        <v>61</v>
      </c>
      <c r="B19" s="276">
        <f>SUM(C19:F19)</f>
        <v>3111735</v>
      </c>
      <c r="C19" s="130">
        <v>18549</v>
      </c>
      <c r="D19" s="130">
        <v>210248</v>
      </c>
      <c r="E19" s="130">
        <v>79265</v>
      </c>
      <c r="F19" s="130">
        <v>2803673</v>
      </c>
      <c r="G19" s="269" t="s">
        <v>275</v>
      </c>
    </row>
    <row r="20" spans="1:19" s="209" customFormat="1" ht="19.5" customHeight="1" thickTop="1" x14ac:dyDescent="0.25">
      <c r="A20" s="279" t="s">
        <v>276</v>
      </c>
      <c r="B20" s="280">
        <f>SUM(C20:F20)</f>
        <v>123711</v>
      </c>
      <c r="C20" s="132">
        <v>0</v>
      </c>
      <c r="D20" s="132">
        <v>7667</v>
      </c>
      <c r="E20" s="132">
        <v>7199</v>
      </c>
      <c r="F20" s="132">
        <v>108845</v>
      </c>
      <c r="G20" s="281" t="s">
        <v>277</v>
      </c>
    </row>
    <row r="21" spans="1:19" s="264" customFormat="1" ht="24.75" customHeight="1" x14ac:dyDescent="0.25">
      <c r="A21" s="282" t="s">
        <v>278</v>
      </c>
      <c r="B21" s="133">
        <f>SUM(B17:B20)</f>
        <v>3463212</v>
      </c>
      <c r="C21" s="133">
        <f>SUM(C17:C20)</f>
        <v>19015</v>
      </c>
      <c r="D21" s="133">
        <f>SUM(D17:D20)</f>
        <v>222170</v>
      </c>
      <c r="E21" s="133">
        <f>SUM(E17:E20)</f>
        <v>92536</v>
      </c>
      <c r="F21" s="133">
        <f>SUM(F17:F20)</f>
        <v>3129491</v>
      </c>
      <c r="G21" s="283" t="s">
        <v>279</v>
      </c>
    </row>
    <row r="22" spans="1:19" s="209" customFormat="1" ht="21" customHeight="1" thickBot="1" x14ac:dyDescent="0.3">
      <c r="A22" s="284" t="s">
        <v>62</v>
      </c>
      <c r="B22" s="285">
        <f>SUM(B16-B21)</f>
        <v>28228843</v>
      </c>
      <c r="C22" s="285">
        <f>SUM(C16-C21)</f>
        <v>57239</v>
      </c>
      <c r="D22" s="285">
        <f>SUM(D16-D21)</f>
        <v>708212</v>
      </c>
      <c r="E22" s="285">
        <f>SUM(E16-E21)</f>
        <v>517376</v>
      </c>
      <c r="F22" s="285">
        <f>SUM(F16-F21)</f>
        <v>26946016</v>
      </c>
      <c r="G22" s="286" t="s">
        <v>280</v>
      </c>
    </row>
    <row r="23" spans="1:19" s="209" customFormat="1" ht="21" customHeight="1" thickTop="1" thickBot="1" x14ac:dyDescent="0.3">
      <c r="A23" s="287" t="s">
        <v>63</v>
      </c>
      <c r="B23" s="276">
        <f>SUM(C23:F23)</f>
        <v>540633</v>
      </c>
      <c r="C23" s="130">
        <v>2285</v>
      </c>
      <c r="D23" s="130">
        <v>13824</v>
      </c>
      <c r="E23" s="130">
        <v>9385</v>
      </c>
      <c r="F23" s="130">
        <v>515139</v>
      </c>
      <c r="G23" s="288" t="s">
        <v>281</v>
      </c>
    </row>
    <row r="24" spans="1:19" s="209" customFormat="1" ht="21" customHeight="1" thickTop="1" thickBot="1" x14ac:dyDescent="0.3">
      <c r="A24" s="284" t="s">
        <v>64</v>
      </c>
      <c r="B24" s="278">
        <f>B22-B23</f>
        <v>27688210</v>
      </c>
      <c r="C24" s="278">
        <f>C22-C23</f>
        <v>54954</v>
      </c>
      <c r="D24" s="278">
        <f>D22-D23</f>
        <v>694388</v>
      </c>
      <c r="E24" s="278">
        <f>E22-E23</f>
        <v>507991</v>
      </c>
      <c r="F24" s="278">
        <f>F22-F23</f>
        <v>26430877</v>
      </c>
      <c r="G24" s="289" t="s">
        <v>282</v>
      </c>
    </row>
    <row r="25" spans="1:19" s="209" customFormat="1" ht="21" customHeight="1" thickTop="1" thickBot="1" x14ac:dyDescent="0.3">
      <c r="A25" s="287" t="s">
        <v>283</v>
      </c>
      <c r="B25" s="276">
        <f>SUM(C25:F25)</f>
        <v>4457345</v>
      </c>
      <c r="C25" s="130">
        <v>5617</v>
      </c>
      <c r="D25" s="130">
        <v>199745</v>
      </c>
      <c r="E25" s="130">
        <v>117994</v>
      </c>
      <c r="F25" s="130">
        <f>'[1]2'!B12</f>
        <v>4133989</v>
      </c>
      <c r="G25" s="288" t="s">
        <v>284</v>
      </c>
    </row>
    <row r="26" spans="1:19" s="209" customFormat="1" ht="21" customHeight="1" thickTop="1" x14ac:dyDescent="0.25">
      <c r="A26" s="290" t="s">
        <v>65</v>
      </c>
      <c r="B26" s="291">
        <f>SUM(B24-B25)</f>
        <v>23230865</v>
      </c>
      <c r="C26" s="291">
        <f>SUM(C24-C25)</f>
        <v>49337</v>
      </c>
      <c r="D26" s="291">
        <f>SUM(D24-D25)</f>
        <v>494643</v>
      </c>
      <c r="E26" s="291">
        <f>SUM(E24-E25)</f>
        <v>389997</v>
      </c>
      <c r="F26" s="291">
        <f>SUM(F24-F25)</f>
        <v>22296888</v>
      </c>
      <c r="G26" s="292" t="s">
        <v>285</v>
      </c>
    </row>
    <row r="29" spans="1:19" x14ac:dyDescent="0.25">
      <c r="A29"/>
      <c r="B29"/>
      <c r="C29"/>
      <c r="D29"/>
      <c r="E29"/>
      <c r="F29"/>
      <c r="G29"/>
    </row>
    <row r="30" spans="1:19" ht="13.2" customHeight="1" x14ac:dyDescent="0.25">
      <c r="A30"/>
      <c r="B30" s="293"/>
      <c r="C30" s="293"/>
      <c r="D30" s="293"/>
      <c r="E30" s="293"/>
      <c r="F30" s="293"/>
      <c r="G30"/>
    </row>
    <row r="31" spans="1:19" ht="13.2" customHeight="1" x14ac:dyDescent="0.25">
      <c r="A31"/>
      <c r="B31" s="293"/>
      <c r="C31" s="293"/>
      <c r="D31" s="293"/>
      <c r="E31" s="293"/>
      <c r="F31" s="293"/>
      <c r="G31"/>
    </row>
    <row r="32" spans="1:19" ht="13.2" customHeight="1" x14ac:dyDescent="0.25">
      <c r="A32"/>
      <c r="B32" s="293"/>
      <c r="C32"/>
      <c r="D32"/>
      <c r="E32"/>
      <c r="F32" s="293"/>
      <c r="G32"/>
      <c r="I32" s="293"/>
      <c r="J32" s="293"/>
      <c r="K32" s="293"/>
      <c r="L32" s="293"/>
      <c r="O32" s="293"/>
      <c r="P32" s="293"/>
      <c r="S32" s="293"/>
    </row>
    <row r="33" spans="1:7" x14ac:dyDescent="0.25">
      <c r="A33"/>
      <c r="B33"/>
      <c r="C33"/>
      <c r="D33"/>
      <c r="E33"/>
      <c r="F33"/>
      <c r="G33"/>
    </row>
  </sheetData>
  <mergeCells count="10">
    <mergeCell ref="C7:D7"/>
    <mergeCell ref="A8:A10"/>
    <mergeCell ref="B8:F8"/>
    <mergeCell ref="G8:G10"/>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view="pageBreakPreview" topLeftCell="A6" zoomScaleNormal="100" zoomScaleSheetLayoutView="100" workbookViewId="0">
      <selection activeCell="E16" sqref="E16"/>
    </sheetView>
  </sheetViews>
  <sheetFormatPr defaultRowHeight="13.2" x14ac:dyDescent="0.25"/>
  <cols>
    <col min="1" max="1" width="25.6640625" style="193" customWidth="1"/>
    <col min="2" max="6" width="12.6640625" style="208" customWidth="1"/>
    <col min="7" max="7" width="25.6640625" style="193" customWidth="1"/>
  </cols>
  <sheetData>
    <row r="1" spans="1:7" s="227" customFormat="1" ht="54" customHeight="1" x14ac:dyDescent="0.25">
      <c r="A1" s="454"/>
      <c r="B1" s="455"/>
      <c r="C1" s="455"/>
      <c r="D1" s="455"/>
      <c r="E1" s="455"/>
      <c r="F1" s="455"/>
      <c r="G1" s="455"/>
    </row>
    <row r="2" spans="1:7" s="209" customFormat="1" ht="21" x14ac:dyDescent="0.25">
      <c r="A2" s="456" t="s">
        <v>217</v>
      </c>
      <c r="B2" s="456"/>
      <c r="C2" s="456"/>
      <c r="D2" s="456"/>
      <c r="E2" s="456"/>
      <c r="F2" s="456"/>
      <c r="G2" s="456"/>
    </row>
    <row r="3" spans="1:7" s="209" customFormat="1" ht="21" x14ac:dyDescent="0.25">
      <c r="A3" s="456" t="s">
        <v>259</v>
      </c>
      <c r="B3" s="456"/>
      <c r="C3" s="456"/>
      <c r="D3" s="456"/>
      <c r="E3" s="456"/>
      <c r="F3" s="456"/>
      <c r="G3" s="456"/>
    </row>
    <row r="4" spans="1:7" s="209" customFormat="1" ht="15.75" customHeight="1" x14ac:dyDescent="0.25">
      <c r="A4" s="457" t="s">
        <v>216</v>
      </c>
      <c r="B4" s="457"/>
      <c r="C4" s="457"/>
      <c r="D4" s="457"/>
      <c r="E4" s="457"/>
      <c r="F4" s="457"/>
      <c r="G4" s="457"/>
    </row>
    <row r="5" spans="1:7" s="209" customFormat="1" ht="15.6" x14ac:dyDescent="0.25">
      <c r="A5" s="457" t="s">
        <v>261</v>
      </c>
      <c r="B5" s="457"/>
      <c r="C5" s="457"/>
      <c r="D5" s="457"/>
      <c r="E5" s="457"/>
      <c r="F5" s="457"/>
      <c r="G5" s="457"/>
    </row>
    <row r="6" spans="1:7" s="209" customFormat="1" ht="15.6" x14ac:dyDescent="0.25">
      <c r="A6" s="457" t="s">
        <v>262</v>
      </c>
      <c r="B6" s="457"/>
      <c r="C6" s="457"/>
      <c r="D6" s="457"/>
      <c r="E6" s="457"/>
      <c r="F6" s="457"/>
      <c r="G6" s="457"/>
    </row>
    <row r="7" spans="1:7" s="222" customFormat="1" ht="16.2" x14ac:dyDescent="0.35">
      <c r="A7" s="226" t="s">
        <v>316</v>
      </c>
      <c r="B7" s="225"/>
      <c r="C7" s="445"/>
      <c r="D7" s="445"/>
      <c r="E7" s="224"/>
      <c r="F7" s="224"/>
      <c r="G7" s="223" t="s">
        <v>315</v>
      </c>
    </row>
    <row r="8" spans="1:7" s="209" customFormat="1" ht="55.5" customHeight="1" x14ac:dyDescent="0.25">
      <c r="A8" s="458" t="s">
        <v>215</v>
      </c>
      <c r="B8" s="221" t="s">
        <v>214</v>
      </c>
      <c r="C8" s="221" t="s">
        <v>207</v>
      </c>
      <c r="D8" s="221" t="s">
        <v>208</v>
      </c>
      <c r="E8" s="221" t="s">
        <v>209</v>
      </c>
      <c r="F8" s="221" t="s">
        <v>210</v>
      </c>
      <c r="G8" s="451" t="s">
        <v>213</v>
      </c>
    </row>
    <row r="9" spans="1:7" s="209" customFormat="1" ht="40.799999999999997" x14ac:dyDescent="0.25">
      <c r="A9" s="459"/>
      <c r="B9" s="220" t="s">
        <v>212</v>
      </c>
      <c r="C9" s="220" t="s">
        <v>203</v>
      </c>
      <c r="D9" s="220" t="s">
        <v>204</v>
      </c>
      <c r="E9" s="220" t="s">
        <v>205</v>
      </c>
      <c r="F9" s="220" t="s">
        <v>206</v>
      </c>
      <c r="G9" s="453"/>
    </row>
    <row r="10" spans="1:7" s="209" customFormat="1" ht="33" customHeight="1" thickBot="1" x14ac:dyDescent="0.3">
      <c r="A10" s="219" t="s">
        <v>57</v>
      </c>
      <c r="B10" s="303">
        <v>2872097</v>
      </c>
      <c r="C10" s="303">
        <v>3205661</v>
      </c>
      <c r="D10" s="304">
        <v>9.32</v>
      </c>
      <c r="E10" s="304">
        <v>0.72</v>
      </c>
      <c r="F10" s="303">
        <v>440630</v>
      </c>
      <c r="G10" s="218" t="s">
        <v>55</v>
      </c>
    </row>
    <row r="11" spans="1:7" s="209" customFormat="1" ht="33" customHeight="1" thickTop="1" thickBot="1" x14ac:dyDescent="0.3">
      <c r="A11" s="217" t="s">
        <v>58</v>
      </c>
      <c r="B11" s="301">
        <v>1309813</v>
      </c>
      <c r="C11" s="301">
        <v>1544081</v>
      </c>
      <c r="D11" s="302">
        <v>13</v>
      </c>
      <c r="E11" s="302">
        <v>1</v>
      </c>
      <c r="F11" s="301">
        <v>298719</v>
      </c>
      <c r="G11" s="216" t="s">
        <v>56</v>
      </c>
    </row>
    <row r="12" spans="1:7" s="209" customFormat="1" ht="33" customHeight="1" thickTop="1" thickBot="1" x14ac:dyDescent="0.3">
      <c r="A12" s="215" t="s">
        <v>66</v>
      </c>
      <c r="B12" s="299">
        <v>1539591</v>
      </c>
      <c r="C12" s="299">
        <v>2022570</v>
      </c>
      <c r="D12" s="300">
        <v>22.6</v>
      </c>
      <c r="E12" s="300">
        <v>0.46</v>
      </c>
      <c r="F12" s="299">
        <v>434228</v>
      </c>
      <c r="G12" s="214" t="s">
        <v>67</v>
      </c>
    </row>
    <row r="13" spans="1:7" s="209" customFormat="1" ht="33" customHeight="1" thickTop="1" x14ac:dyDescent="0.25">
      <c r="A13" s="213" t="s">
        <v>175</v>
      </c>
      <c r="B13" s="297">
        <v>665562</v>
      </c>
      <c r="C13" s="297">
        <v>886668</v>
      </c>
      <c r="D13" s="298">
        <v>24.33</v>
      </c>
      <c r="E13" s="298">
        <v>0.61</v>
      </c>
      <c r="F13" s="297">
        <v>65315</v>
      </c>
      <c r="G13" s="212" t="s">
        <v>29</v>
      </c>
    </row>
    <row r="14" spans="1:7" s="209" customFormat="1" ht="40.5" customHeight="1" x14ac:dyDescent="0.25">
      <c r="A14" s="211" t="s">
        <v>23</v>
      </c>
      <c r="B14" s="296">
        <v>2734558</v>
      </c>
      <c r="C14" s="296">
        <v>3070043</v>
      </c>
      <c r="D14" s="295">
        <v>9.82</v>
      </c>
      <c r="E14" s="295">
        <v>0.72</v>
      </c>
      <c r="F14" s="294">
        <v>431788</v>
      </c>
      <c r="G14" s="210" t="s">
        <v>16</v>
      </c>
    </row>
    <row r="15" spans="1:7" ht="27" customHeight="1" x14ac:dyDescent="0.25">
      <c r="A15" s="548" t="s">
        <v>211</v>
      </c>
      <c r="B15" s="548"/>
      <c r="C15" s="548"/>
      <c r="D15" s="548"/>
      <c r="E15" s="549" t="s">
        <v>202</v>
      </c>
      <c r="F15" s="549"/>
      <c r="G15" s="549"/>
    </row>
  </sheetData>
  <mergeCells count="11">
    <mergeCell ref="G8:G9"/>
    <mergeCell ref="A1:G1"/>
    <mergeCell ref="A2:G2"/>
    <mergeCell ref="A3:G3"/>
    <mergeCell ref="A4:G4"/>
    <mergeCell ref="A5:G5"/>
    <mergeCell ref="A6:G6"/>
    <mergeCell ref="C7:D7"/>
    <mergeCell ref="A8:A9"/>
    <mergeCell ref="A15:D15"/>
    <mergeCell ref="E15:G15"/>
  </mergeCells>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B22" sqref="B22"/>
    </sheetView>
  </sheetViews>
  <sheetFormatPr defaultColWidth="9.109375" defaultRowHeight="13.2" x14ac:dyDescent="0.25"/>
  <cols>
    <col min="1" max="1" width="75.109375" style="28" customWidth="1"/>
    <col min="2" max="16384" width="9.109375" style="28"/>
  </cols>
  <sheetData>
    <row r="1" spans="1:1" ht="21" customHeight="1" x14ac:dyDescent="0.25"/>
    <row r="2" spans="1:1" s="42" customFormat="1" ht="69" customHeight="1" x14ac:dyDescent="0.25">
      <c r="A2" s="41"/>
    </row>
    <row r="3" spans="1:1" s="42" customFormat="1" ht="38.25" customHeight="1" x14ac:dyDescent="0.25">
      <c r="A3" s="43"/>
    </row>
    <row r="4" spans="1:1" s="42" customFormat="1" ht="90" customHeight="1" x14ac:dyDescent="0.25">
      <c r="A4" s="44"/>
    </row>
    <row r="5" spans="1:1" s="29" customFormat="1" x14ac:dyDescent="0.25">
      <c r="A5" s="30"/>
    </row>
    <row r="9" spans="1:1" ht="72.599999999999994" x14ac:dyDescent="2.0499999999999998">
      <c r="A9" s="31"/>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1">
    <tabColor theme="3" tint="0.39997558519241921"/>
  </sheetPr>
  <dimension ref="A1:K17"/>
  <sheetViews>
    <sheetView showGridLines="0" rightToLeft="1" view="pageBreakPreview" zoomScale="90" zoomScaleNormal="100" zoomScaleSheetLayoutView="90" workbookViewId="0">
      <selection activeCell="N15" sqref="N15"/>
    </sheetView>
  </sheetViews>
  <sheetFormatPr defaultColWidth="9.109375" defaultRowHeight="15.6" x14ac:dyDescent="0.25"/>
  <cols>
    <col min="1" max="1" width="8.88671875" style="82" customWidth="1"/>
    <col min="2" max="2" width="15.6640625" style="83" customWidth="1"/>
    <col min="3" max="7" width="12.6640625" style="35" customWidth="1"/>
    <col min="8" max="8" width="15.6640625" style="84" customWidth="1"/>
    <col min="9" max="9" width="4.6640625" style="84" customWidth="1"/>
    <col min="10" max="16384" width="9.109375" style="78"/>
  </cols>
  <sheetData>
    <row r="1" spans="1:11" s="74" customFormat="1" ht="58.5" customHeight="1" x14ac:dyDescent="0.25">
      <c r="A1" s="339"/>
      <c r="B1" s="366"/>
      <c r="C1" s="366"/>
      <c r="D1" s="366"/>
      <c r="E1" s="366"/>
      <c r="F1" s="366"/>
      <c r="G1" s="366"/>
      <c r="H1" s="366"/>
      <c r="I1" s="366"/>
      <c r="J1" s="91"/>
      <c r="K1" s="91"/>
    </row>
    <row r="2" spans="1:11" s="39" customFormat="1" ht="21" x14ac:dyDescent="0.25">
      <c r="A2" s="53" t="s">
        <v>53</v>
      </c>
      <c r="B2" s="54"/>
      <c r="C2" s="54"/>
      <c r="D2" s="54"/>
      <c r="E2" s="54"/>
      <c r="F2" s="54"/>
      <c r="G2" s="54"/>
      <c r="H2" s="54"/>
      <c r="I2" s="54"/>
    </row>
    <row r="3" spans="1:11" s="5" customFormat="1" ht="15" customHeight="1" x14ac:dyDescent="0.25">
      <c r="A3" s="355" t="s">
        <v>256</v>
      </c>
      <c r="B3" s="355"/>
      <c r="C3" s="355"/>
      <c r="D3" s="355"/>
      <c r="E3" s="355"/>
      <c r="F3" s="355"/>
      <c r="G3" s="355"/>
      <c r="H3" s="355"/>
      <c r="I3" s="355"/>
      <c r="K3" s="21"/>
    </row>
    <row r="4" spans="1:11" s="39" customFormat="1" x14ac:dyDescent="0.25">
      <c r="A4" s="37" t="s">
        <v>36</v>
      </c>
      <c r="B4" s="34"/>
      <c r="C4" s="13"/>
      <c r="D4" s="13"/>
      <c r="E4" s="13"/>
      <c r="F4" s="13"/>
      <c r="G4" s="13"/>
      <c r="H4" s="6"/>
      <c r="I4" s="13"/>
    </row>
    <row r="5" spans="1:11" s="39" customFormat="1" ht="13.5" customHeight="1" x14ac:dyDescent="0.25">
      <c r="A5" s="371" t="s">
        <v>256</v>
      </c>
      <c r="B5" s="371"/>
      <c r="C5" s="371"/>
      <c r="D5" s="371"/>
      <c r="E5" s="371"/>
      <c r="F5" s="371"/>
      <c r="G5" s="371"/>
      <c r="H5" s="371"/>
      <c r="I5" s="371"/>
    </row>
    <row r="6" spans="1:11" s="39" customFormat="1" ht="23.25" customHeight="1" x14ac:dyDescent="0.25">
      <c r="A6" s="24" t="s">
        <v>241</v>
      </c>
      <c r="B6" s="34"/>
      <c r="C6" s="35"/>
      <c r="D6" s="35"/>
      <c r="E6" s="35"/>
      <c r="F6" s="35"/>
      <c r="G6" s="35"/>
      <c r="H6" s="8"/>
      <c r="I6" s="45" t="s">
        <v>242</v>
      </c>
    </row>
    <row r="7" spans="1:11" ht="18.75" customHeight="1" thickBot="1" x14ac:dyDescent="0.3">
      <c r="A7" s="438" t="s">
        <v>92</v>
      </c>
      <c r="B7" s="438"/>
      <c r="C7" s="369" t="s">
        <v>89</v>
      </c>
      <c r="D7" s="369" t="s">
        <v>52</v>
      </c>
      <c r="E7" s="369" t="s">
        <v>90</v>
      </c>
      <c r="F7" s="369" t="s">
        <v>178</v>
      </c>
      <c r="G7" s="372" t="s">
        <v>107</v>
      </c>
      <c r="H7" s="426" t="s">
        <v>91</v>
      </c>
      <c r="I7" s="426"/>
    </row>
    <row r="8" spans="1:11" ht="18" customHeight="1" thickTop="1" thickBot="1" x14ac:dyDescent="0.3">
      <c r="A8" s="439"/>
      <c r="B8" s="439"/>
      <c r="C8" s="481"/>
      <c r="D8" s="481"/>
      <c r="E8" s="481"/>
      <c r="F8" s="481"/>
      <c r="G8" s="480"/>
      <c r="H8" s="427"/>
      <c r="I8" s="427"/>
    </row>
    <row r="9" spans="1:11" ht="28.5" customHeight="1" thickTop="1" x14ac:dyDescent="0.25">
      <c r="A9" s="440"/>
      <c r="B9" s="440"/>
      <c r="C9" s="370"/>
      <c r="D9" s="370"/>
      <c r="E9" s="370"/>
      <c r="F9" s="370"/>
      <c r="G9" s="373"/>
      <c r="H9" s="428"/>
      <c r="I9" s="428"/>
    </row>
    <row r="10" spans="1:11" ht="28.5" hidden="1" customHeight="1" thickBot="1" x14ac:dyDescent="0.3">
      <c r="A10" s="470">
        <v>2008</v>
      </c>
      <c r="B10" s="471"/>
      <c r="C10" s="48">
        <v>736518</v>
      </c>
      <c r="D10" s="48">
        <v>273205</v>
      </c>
      <c r="E10" s="48">
        <v>348541</v>
      </c>
      <c r="F10" s="48">
        <v>1722232</v>
      </c>
      <c r="G10" s="175">
        <f>SUM(C10:F10)</f>
        <v>3080496</v>
      </c>
      <c r="H10" s="460">
        <v>2008</v>
      </c>
      <c r="I10" s="461"/>
    </row>
    <row r="11" spans="1:11" ht="28.5" hidden="1" customHeight="1" thickTop="1" thickBot="1" x14ac:dyDescent="0.3">
      <c r="A11" s="472">
        <v>2009</v>
      </c>
      <c r="B11" s="473"/>
      <c r="C11" s="124">
        <v>713805</v>
      </c>
      <c r="D11" s="124">
        <v>287869</v>
      </c>
      <c r="E11" s="124">
        <v>790382</v>
      </c>
      <c r="F11" s="124">
        <v>1086736</v>
      </c>
      <c r="G11" s="124">
        <f>SUM(C11:F11)</f>
        <v>2878792</v>
      </c>
      <c r="H11" s="462">
        <v>2009</v>
      </c>
      <c r="I11" s="463"/>
    </row>
    <row r="12" spans="1:11" ht="28.5" customHeight="1" thickBot="1" x14ac:dyDescent="0.3">
      <c r="A12" s="470">
        <v>2012</v>
      </c>
      <c r="B12" s="471"/>
      <c r="C12" s="178">
        <v>868938</v>
      </c>
      <c r="D12" s="178">
        <v>591148</v>
      </c>
      <c r="E12" s="178">
        <v>1552152</v>
      </c>
      <c r="F12" s="178">
        <v>2294525</v>
      </c>
      <c r="G12" s="550">
        <f t="shared" ref="G12:G16" si="0">C12+D12+E12+F12</f>
        <v>5306763</v>
      </c>
      <c r="H12" s="460">
        <v>2012</v>
      </c>
      <c r="I12" s="461"/>
    </row>
    <row r="13" spans="1:11" ht="28.5" customHeight="1" thickTop="1" thickBot="1" x14ac:dyDescent="0.3">
      <c r="A13" s="478">
        <v>2013</v>
      </c>
      <c r="B13" s="479"/>
      <c r="C13" s="88">
        <v>1656422</v>
      </c>
      <c r="D13" s="88">
        <v>568265</v>
      </c>
      <c r="E13" s="88">
        <v>1795660</v>
      </c>
      <c r="F13" s="88">
        <v>3009329</v>
      </c>
      <c r="G13" s="200">
        <f t="shared" si="0"/>
        <v>7029676</v>
      </c>
      <c r="H13" s="468">
        <v>2013</v>
      </c>
      <c r="I13" s="469"/>
    </row>
    <row r="14" spans="1:11" ht="28.5" customHeight="1" thickTop="1" thickBot="1" x14ac:dyDescent="0.3">
      <c r="A14" s="474">
        <v>2014</v>
      </c>
      <c r="B14" s="475"/>
      <c r="C14" s="115">
        <v>2275981</v>
      </c>
      <c r="D14" s="115">
        <v>1187463</v>
      </c>
      <c r="E14" s="115">
        <v>2153534</v>
      </c>
      <c r="F14" s="115">
        <v>3881039</v>
      </c>
      <c r="G14" s="156">
        <f t="shared" ref="G14" si="1">C14+D14+E14+F14</f>
        <v>9498017</v>
      </c>
      <c r="H14" s="464">
        <v>2014</v>
      </c>
      <c r="I14" s="465"/>
    </row>
    <row r="15" spans="1:11" ht="28.5" customHeight="1" thickTop="1" thickBot="1" x14ac:dyDescent="0.3">
      <c r="A15" s="478">
        <v>2015</v>
      </c>
      <c r="B15" s="479"/>
      <c r="C15" s="124">
        <v>4094333</v>
      </c>
      <c r="D15" s="124">
        <v>1162039</v>
      </c>
      <c r="E15" s="124">
        <v>1749320</v>
      </c>
      <c r="F15" s="124">
        <v>5414831</v>
      </c>
      <c r="G15" s="305">
        <v>12420523</v>
      </c>
      <c r="H15" s="468">
        <v>2015</v>
      </c>
      <c r="I15" s="469"/>
    </row>
    <row r="16" spans="1:11" ht="28.5" customHeight="1" thickTop="1" x14ac:dyDescent="0.25">
      <c r="A16" s="476">
        <v>2016</v>
      </c>
      <c r="B16" s="477"/>
      <c r="C16" s="89">
        <v>4762188</v>
      </c>
      <c r="D16" s="89">
        <v>1372539</v>
      </c>
      <c r="E16" s="89">
        <v>3165575</v>
      </c>
      <c r="F16" s="89">
        <v>4155807</v>
      </c>
      <c r="G16" s="241">
        <f t="shared" si="0"/>
        <v>13456109</v>
      </c>
      <c r="H16" s="466">
        <v>2016</v>
      </c>
      <c r="I16" s="467"/>
    </row>
    <row r="17" spans="1:9" ht="28.5" customHeight="1" x14ac:dyDescent="0.25">
      <c r="A17" s="148"/>
      <c r="B17" s="148"/>
      <c r="C17" s="149"/>
      <c r="D17" s="149"/>
      <c r="E17" s="149"/>
      <c r="F17" s="149"/>
      <c r="G17" s="176"/>
      <c r="H17" s="177"/>
      <c r="I17" s="177"/>
    </row>
  </sheetData>
  <mergeCells count="24">
    <mergeCell ref="G7:G9"/>
    <mergeCell ref="H7:I9"/>
    <mergeCell ref="A1:I1"/>
    <mergeCell ref="A3:I3"/>
    <mergeCell ref="F7:F9"/>
    <mergeCell ref="A7:B9"/>
    <mergeCell ref="E7:E9"/>
    <mergeCell ref="D7:D9"/>
    <mergeCell ref="C7:C9"/>
    <mergeCell ref="A5:I5"/>
    <mergeCell ref="A10:B10"/>
    <mergeCell ref="A11:B11"/>
    <mergeCell ref="A12:B12"/>
    <mergeCell ref="A16:B16"/>
    <mergeCell ref="A13:B13"/>
    <mergeCell ref="A14:B14"/>
    <mergeCell ref="A15:B15"/>
    <mergeCell ref="H10:I10"/>
    <mergeCell ref="H11:I11"/>
    <mergeCell ref="H12:I12"/>
    <mergeCell ref="H16:I16"/>
    <mergeCell ref="H13:I13"/>
    <mergeCell ref="H14:I14"/>
    <mergeCell ref="H15:I15"/>
  </mergeCells>
  <phoneticPr fontId="0" type="noConversion"/>
  <printOptions horizontalCentered="1"/>
  <pageMargins left="0.39370078740157483" right="0.39370078740157483" top="0.98425196850393704"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3">
    <tabColor theme="3" tint="0.39997558519241921"/>
  </sheetPr>
  <dimension ref="A1:Q16"/>
  <sheetViews>
    <sheetView showGridLines="0" rightToLeft="1" view="pageBreakPreview" zoomScaleNormal="100" zoomScaleSheetLayoutView="100" workbookViewId="0">
      <selection activeCell="I15" sqref="A15:I16"/>
    </sheetView>
  </sheetViews>
  <sheetFormatPr defaultColWidth="9.109375" defaultRowHeight="15.6" x14ac:dyDescent="0.25"/>
  <cols>
    <col min="1" max="1" width="7.44140625" style="82" customWidth="1"/>
    <col min="2" max="2" width="15.6640625" style="83" customWidth="1"/>
    <col min="3" max="7" width="12.6640625" style="35" customWidth="1"/>
    <col min="8" max="8" width="15.6640625" style="84" customWidth="1"/>
    <col min="9" max="9" width="4.6640625" style="84" customWidth="1"/>
    <col min="10" max="16384" width="9.109375" style="78"/>
  </cols>
  <sheetData>
    <row r="1" spans="1:17" s="74" customFormat="1" ht="58.5" customHeight="1" x14ac:dyDescent="0.25">
      <c r="A1" s="339"/>
      <c r="B1" s="366"/>
      <c r="C1" s="366"/>
      <c r="D1" s="366"/>
      <c r="E1" s="366"/>
      <c r="F1" s="366"/>
      <c r="G1" s="366"/>
      <c r="H1" s="366"/>
      <c r="I1" s="366"/>
      <c r="J1" s="91"/>
      <c r="K1" s="91"/>
      <c r="L1" s="91"/>
      <c r="M1" s="91"/>
      <c r="N1" s="91"/>
      <c r="O1" s="91"/>
      <c r="P1" s="91"/>
      <c r="Q1" s="91"/>
    </row>
    <row r="2" spans="1:17" s="39" customFormat="1" ht="18" customHeight="1" x14ac:dyDescent="0.25">
      <c r="A2" s="53" t="s">
        <v>37</v>
      </c>
      <c r="B2" s="54"/>
      <c r="C2" s="54"/>
      <c r="D2" s="54"/>
      <c r="E2" s="54"/>
      <c r="F2" s="54"/>
      <c r="G2" s="54"/>
      <c r="H2" s="54"/>
      <c r="I2" s="54"/>
    </row>
    <row r="3" spans="1:17" s="5" customFormat="1" ht="15" customHeight="1" x14ac:dyDescent="0.25">
      <c r="A3" s="355" t="s">
        <v>256</v>
      </c>
      <c r="B3" s="355"/>
      <c r="C3" s="355"/>
      <c r="D3" s="355"/>
      <c r="E3" s="355"/>
      <c r="F3" s="355"/>
      <c r="G3" s="355"/>
      <c r="H3" s="355"/>
      <c r="I3" s="355"/>
      <c r="K3" s="21"/>
    </row>
    <row r="4" spans="1:17" s="39" customFormat="1" x14ac:dyDescent="0.25">
      <c r="A4" s="37" t="s">
        <v>38</v>
      </c>
      <c r="B4" s="34"/>
      <c r="C4" s="13"/>
      <c r="D4" s="13"/>
      <c r="E4" s="13"/>
      <c r="F4" s="13"/>
      <c r="G4" s="13"/>
      <c r="H4" s="6"/>
      <c r="I4" s="13"/>
    </row>
    <row r="5" spans="1:17" s="39" customFormat="1" ht="13.5" customHeight="1" x14ac:dyDescent="0.25">
      <c r="A5" s="371" t="s">
        <v>286</v>
      </c>
      <c r="B5" s="371"/>
      <c r="C5" s="371"/>
      <c r="D5" s="371"/>
      <c r="E5" s="371"/>
      <c r="F5" s="371"/>
      <c r="G5" s="371"/>
      <c r="H5" s="371"/>
      <c r="I5" s="371"/>
    </row>
    <row r="6" spans="1:17" s="39" customFormat="1" ht="23.25" customHeight="1" x14ac:dyDescent="0.25">
      <c r="A6" s="24" t="s">
        <v>240</v>
      </c>
      <c r="B6" s="34"/>
      <c r="C6" s="35"/>
      <c r="D6" s="35"/>
      <c r="E6" s="35"/>
      <c r="F6" s="35"/>
      <c r="G6" s="35"/>
      <c r="H6" s="8"/>
      <c r="I6" s="45" t="s">
        <v>239</v>
      </c>
    </row>
    <row r="7" spans="1:17" ht="18.75" customHeight="1" thickBot="1" x14ac:dyDescent="0.3">
      <c r="A7" s="438" t="s">
        <v>45</v>
      </c>
      <c r="B7" s="438"/>
      <c r="C7" s="369" t="s">
        <v>89</v>
      </c>
      <c r="D7" s="369" t="s">
        <v>52</v>
      </c>
      <c r="E7" s="369" t="s">
        <v>90</v>
      </c>
      <c r="F7" s="369" t="s">
        <v>178</v>
      </c>
      <c r="G7" s="372" t="s">
        <v>107</v>
      </c>
      <c r="H7" s="426" t="s">
        <v>93</v>
      </c>
      <c r="I7" s="426"/>
      <c r="N7" s="87"/>
    </row>
    <row r="8" spans="1:17" ht="18" customHeight="1" thickTop="1" thickBot="1" x14ac:dyDescent="0.3">
      <c r="A8" s="439"/>
      <c r="B8" s="439"/>
      <c r="C8" s="481"/>
      <c r="D8" s="481"/>
      <c r="E8" s="481"/>
      <c r="F8" s="481"/>
      <c r="G8" s="480"/>
      <c r="H8" s="427"/>
      <c r="I8" s="427"/>
    </row>
    <row r="9" spans="1:17" ht="24" customHeight="1" thickTop="1" x14ac:dyDescent="0.25">
      <c r="A9" s="487"/>
      <c r="B9" s="487"/>
      <c r="C9" s="488"/>
      <c r="D9" s="488"/>
      <c r="E9" s="488"/>
      <c r="F9" s="488"/>
      <c r="G9" s="489"/>
      <c r="H9" s="482"/>
      <c r="I9" s="482"/>
    </row>
    <row r="10" spans="1:17" ht="28.5" customHeight="1" thickBot="1" x14ac:dyDescent="0.3">
      <c r="A10" s="470">
        <v>2012</v>
      </c>
      <c r="B10" s="471"/>
      <c r="C10" s="178">
        <v>550018</v>
      </c>
      <c r="D10" s="178">
        <v>140878</v>
      </c>
      <c r="E10" s="178">
        <v>590259</v>
      </c>
      <c r="F10" s="178">
        <v>1706830</v>
      </c>
      <c r="G10" s="178">
        <f>SUM(C10:F10)</f>
        <v>2987985</v>
      </c>
      <c r="H10" s="460">
        <v>2012</v>
      </c>
      <c r="I10" s="461"/>
    </row>
    <row r="11" spans="1:17" ht="28.5" customHeight="1" thickTop="1" thickBot="1" x14ac:dyDescent="0.3">
      <c r="A11" s="478">
        <v>2013</v>
      </c>
      <c r="B11" s="479"/>
      <c r="C11" s="88">
        <v>1656422</v>
      </c>
      <c r="D11" s="88">
        <v>568265</v>
      </c>
      <c r="E11" s="88">
        <v>1795660</v>
      </c>
      <c r="F11" s="88">
        <v>3009329</v>
      </c>
      <c r="G11" s="88">
        <f t="shared" ref="G11" si="0">SUM(C11:F11)</f>
        <v>7029676</v>
      </c>
      <c r="H11" s="468">
        <v>2013</v>
      </c>
      <c r="I11" s="469"/>
    </row>
    <row r="12" spans="1:17" ht="28.5" customHeight="1" thickTop="1" thickBot="1" x14ac:dyDescent="0.3">
      <c r="A12" s="476">
        <v>2014</v>
      </c>
      <c r="B12" s="477"/>
      <c r="C12" s="89">
        <v>831956</v>
      </c>
      <c r="D12" s="89">
        <v>252279</v>
      </c>
      <c r="E12" s="89">
        <v>909340</v>
      </c>
      <c r="F12" s="89">
        <v>3072626</v>
      </c>
      <c r="G12" s="89">
        <f>C12+D12+E12+F12</f>
        <v>5066201</v>
      </c>
      <c r="H12" s="485">
        <v>2014</v>
      </c>
      <c r="I12" s="486"/>
    </row>
    <row r="13" spans="1:17" ht="28.5" customHeight="1" thickTop="1" thickBot="1" x14ac:dyDescent="0.3">
      <c r="A13" s="478">
        <v>2015</v>
      </c>
      <c r="B13" s="479"/>
      <c r="C13" s="88">
        <v>1521706</v>
      </c>
      <c r="D13" s="88">
        <v>593657</v>
      </c>
      <c r="E13" s="88">
        <v>736724</v>
      </c>
      <c r="F13" s="88">
        <v>2485151</v>
      </c>
      <c r="G13" s="88">
        <v>5337238</v>
      </c>
      <c r="H13" s="468">
        <v>2015</v>
      </c>
      <c r="I13" s="469"/>
    </row>
    <row r="14" spans="1:17" ht="28.5" customHeight="1" thickTop="1" x14ac:dyDescent="0.25">
      <c r="A14" s="476">
        <v>2016</v>
      </c>
      <c r="B14" s="477"/>
      <c r="C14" s="89">
        <v>2616498</v>
      </c>
      <c r="D14" s="89">
        <v>529206</v>
      </c>
      <c r="E14" s="89">
        <v>870924</v>
      </c>
      <c r="F14" s="89">
        <v>2843942</v>
      </c>
      <c r="G14" s="89">
        <f>C14+D14+E14+F14</f>
        <v>6860570</v>
      </c>
      <c r="H14" s="483">
        <v>2016</v>
      </c>
      <c r="I14" s="484"/>
    </row>
    <row r="15" spans="1:17" x14ac:dyDescent="0.25">
      <c r="A15" s="551"/>
      <c r="B15" s="552"/>
      <c r="C15" s="540"/>
      <c r="D15" s="540"/>
      <c r="E15" s="540"/>
      <c r="F15" s="540"/>
      <c r="G15" s="540"/>
      <c r="H15" s="553"/>
      <c r="I15" s="553"/>
    </row>
    <row r="16" spans="1:17" x14ac:dyDescent="0.25">
      <c r="A16" s="120"/>
      <c r="B16" s="554"/>
      <c r="C16" s="95"/>
      <c r="D16" s="95"/>
      <c r="E16" s="95"/>
      <c r="F16" s="95"/>
      <c r="G16" s="95"/>
      <c r="H16" s="555"/>
      <c r="I16" s="555"/>
    </row>
  </sheetData>
  <mergeCells count="20">
    <mergeCell ref="A1:I1"/>
    <mergeCell ref="A3:I3"/>
    <mergeCell ref="A5:I5"/>
    <mergeCell ref="A7:B9"/>
    <mergeCell ref="C7:C9"/>
    <mergeCell ref="G7:G9"/>
    <mergeCell ref="E7:E9"/>
    <mergeCell ref="D7:D9"/>
    <mergeCell ref="F7:F9"/>
    <mergeCell ref="H10:I10"/>
    <mergeCell ref="A10:B10"/>
    <mergeCell ref="H7:I9"/>
    <mergeCell ref="H14:I14"/>
    <mergeCell ref="A14:B14"/>
    <mergeCell ref="A11:B11"/>
    <mergeCell ref="H11:I11"/>
    <mergeCell ref="A12:B12"/>
    <mergeCell ref="H12:I12"/>
    <mergeCell ref="A13:B13"/>
    <mergeCell ref="H13:I13"/>
  </mergeCells>
  <phoneticPr fontId="0" type="noConversion"/>
  <printOptions horizontalCentered="1" verticalCentered="1"/>
  <pageMargins left="0" right="0" top="0" bottom="0" header="0.51181102362204722" footer="0.51181102362204722"/>
  <pageSetup paperSize="9" scale="97"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4">
    <tabColor theme="3" tint="0.39997558519241921"/>
  </sheetPr>
  <dimension ref="A1:Q26"/>
  <sheetViews>
    <sheetView showGridLines="0" rightToLeft="1" view="pageBreakPreview" zoomScaleNormal="100" zoomScaleSheetLayoutView="100" workbookViewId="0">
      <selection activeCell="A3" sqref="A3:I3"/>
    </sheetView>
  </sheetViews>
  <sheetFormatPr defaultColWidth="9.109375" defaultRowHeight="15.6" x14ac:dyDescent="0.25"/>
  <cols>
    <col min="1" max="1" width="4.6640625" style="12" customWidth="1"/>
    <col min="2" max="2" width="15.6640625" style="11" customWidth="1"/>
    <col min="3" max="7" width="12.6640625" style="10" customWidth="1"/>
    <col min="8" max="8" width="15.6640625" style="7" customWidth="1"/>
    <col min="9" max="9" width="4.6640625" style="7" customWidth="1"/>
    <col min="10" max="16384" width="9.109375" style="9"/>
  </cols>
  <sheetData>
    <row r="1" spans="1:17" s="33" customFormat="1" ht="23.25" customHeight="1" x14ac:dyDescent="0.25">
      <c r="A1" s="490"/>
      <c r="B1" s="491"/>
      <c r="C1" s="491"/>
      <c r="D1" s="491"/>
      <c r="E1" s="491"/>
      <c r="F1" s="491"/>
      <c r="G1" s="491"/>
      <c r="H1" s="491"/>
      <c r="I1" s="491"/>
      <c r="J1" s="32"/>
      <c r="K1" s="32"/>
      <c r="L1" s="32"/>
      <c r="M1" s="32"/>
      <c r="N1" s="32"/>
      <c r="O1" s="32"/>
      <c r="P1" s="32"/>
      <c r="Q1" s="32"/>
    </row>
    <row r="2" spans="1:17" s="3" customFormat="1" ht="18" customHeight="1" x14ac:dyDescent="0.25">
      <c r="A2" s="194" t="s">
        <v>172</v>
      </c>
      <c r="B2" s="62"/>
      <c r="C2" s="62"/>
      <c r="D2" s="62"/>
      <c r="E2" s="62"/>
      <c r="F2" s="62"/>
      <c r="G2" s="62"/>
      <c r="H2" s="62"/>
      <c r="I2" s="62"/>
    </row>
    <row r="3" spans="1:17" s="5" customFormat="1" ht="15" customHeight="1" x14ac:dyDescent="0.25">
      <c r="A3" s="492">
        <v>2016</v>
      </c>
      <c r="B3" s="492"/>
      <c r="C3" s="492"/>
      <c r="D3" s="492"/>
      <c r="E3" s="492"/>
      <c r="F3" s="492"/>
      <c r="G3" s="492"/>
      <c r="H3" s="492"/>
      <c r="I3" s="492"/>
      <c r="K3" s="21"/>
    </row>
    <row r="4" spans="1:17" s="3" customFormat="1" x14ac:dyDescent="0.25">
      <c r="A4" s="195" t="s">
        <v>173</v>
      </c>
      <c r="B4" s="55"/>
      <c r="C4" s="56"/>
      <c r="D4" s="56"/>
      <c r="E4" s="56"/>
      <c r="F4" s="56"/>
      <c r="G4" s="56"/>
      <c r="H4" s="57"/>
      <c r="I4" s="56"/>
    </row>
    <row r="5" spans="1:17" s="39" customFormat="1" ht="13.5" customHeight="1" x14ac:dyDescent="0.25">
      <c r="A5" s="493">
        <v>2016</v>
      </c>
      <c r="B5" s="493"/>
      <c r="C5" s="493"/>
      <c r="D5" s="493"/>
      <c r="E5" s="493"/>
      <c r="F5" s="493"/>
      <c r="G5" s="493"/>
      <c r="H5" s="493"/>
      <c r="I5" s="493"/>
    </row>
    <row r="6" spans="1:17" s="3" customFormat="1" ht="28.5" customHeight="1" x14ac:dyDescent="0.25">
      <c r="A6" s="25"/>
      <c r="B6" s="25"/>
      <c r="C6" s="25"/>
      <c r="D6" s="25"/>
      <c r="E6" s="25"/>
      <c r="F6" s="26"/>
      <c r="G6" s="27"/>
      <c r="H6" s="494"/>
      <c r="I6" s="495"/>
    </row>
    <row r="7" spans="1:17" x14ac:dyDescent="0.25">
      <c r="A7" s="15"/>
      <c r="B7" s="58"/>
      <c r="C7" s="23"/>
      <c r="D7" s="23"/>
      <c r="E7" s="23"/>
      <c r="F7" s="23"/>
      <c r="G7" s="23"/>
      <c r="H7" s="59"/>
      <c r="I7" s="59"/>
    </row>
    <row r="8" spans="1:17" x14ac:dyDescent="0.25">
      <c r="A8" s="15"/>
      <c r="B8" s="58"/>
      <c r="C8" s="23"/>
      <c r="D8" s="23"/>
      <c r="E8" s="23"/>
      <c r="F8" s="23"/>
      <c r="G8" s="23"/>
      <c r="H8" s="59"/>
      <c r="I8" s="59"/>
    </row>
    <row r="9" spans="1:17" x14ac:dyDescent="0.25">
      <c r="A9" s="15"/>
      <c r="B9" s="58"/>
      <c r="C9" s="23"/>
      <c r="D9" s="23"/>
      <c r="E9" s="23"/>
      <c r="F9" s="23"/>
      <c r="G9" s="23"/>
      <c r="H9" s="59"/>
      <c r="I9" s="59"/>
    </row>
    <row r="10" spans="1:17" x14ac:dyDescent="0.25">
      <c r="A10" s="15"/>
      <c r="B10" s="58"/>
      <c r="C10" s="23"/>
      <c r="D10" s="23"/>
      <c r="E10" s="23"/>
      <c r="F10" s="23"/>
      <c r="G10" s="23"/>
      <c r="H10" s="59"/>
      <c r="I10" s="59"/>
    </row>
    <row r="11" spans="1:17" x14ac:dyDescent="0.25">
      <c r="A11" s="15"/>
      <c r="B11" s="58"/>
      <c r="C11" s="23"/>
      <c r="D11" s="23"/>
      <c r="E11" s="23"/>
      <c r="F11" s="23"/>
      <c r="G11" s="23"/>
      <c r="H11" s="59"/>
      <c r="I11" s="59"/>
    </row>
    <row r="12" spans="1:17" x14ac:dyDescent="0.25">
      <c r="A12" s="15"/>
      <c r="B12" s="58"/>
      <c r="C12" s="23"/>
      <c r="D12" s="23"/>
      <c r="E12" s="23"/>
      <c r="F12" s="23"/>
      <c r="G12" s="23"/>
      <c r="H12" s="59"/>
      <c r="I12" s="59"/>
    </row>
    <row r="13" spans="1:17" x14ac:dyDescent="0.25">
      <c r="A13" s="15"/>
      <c r="B13" s="58"/>
      <c r="C13" s="23"/>
      <c r="D13" s="23"/>
      <c r="E13" s="23"/>
      <c r="F13" s="23"/>
      <c r="G13" s="23"/>
      <c r="H13" s="59"/>
      <c r="I13" s="59"/>
    </row>
    <row r="14" spans="1:17" x14ac:dyDescent="0.25">
      <c r="A14" s="15"/>
      <c r="B14" s="58"/>
      <c r="C14" s="23"/>
      <c r="D14" s="23"/>
      <c r="E14" s="23"/>
      <c r="F14" s="23"/>
      <c r="G14" s="23"/>
      <c r="H14" s="59"/>
      <c r="I14" s="59"/>
    </row>
    <row r="15" spans="1:17" x14ac:dyDescent="0.25">
      <c r="A15" s="15"/>
      <c r="B15" s="58"/>
      <c r="C15" s="23"/>
      <c r="D15" s="23"/>
      <c r="E15" s="23"/>
      <c r="F15" s="23"/>
      <c r="G15" s="23"/>
      <c r="H15" s="59"/>
      <c r="I15" s="59"/>
    </row>
    <row r="16" spans="1:17" x14ac:dyDescent="0.25">
      <c r="A16" s="15"/>
      <c r="B16" s="58"/>
      <c r="C16" s="23"/>
      <c r="D16" s="23"/>
      <c r="E16" s="23"/>
      <c r="F16" s="23"/>
      <c r="G16" s="23"/>
      <c r="H16" s="59"/>
      <c r="I16" s="59"/>
    </row>
    <row r="17" spans="1:9" x14ac:dyDescent="0.25">
      <c r="A17" s="15"/>
      <c r="B17" s="58"/>
      <c r="C17" s="23"/>
      <c r="D17" s="23"/>
      <c r="E17" s="23"/>
      <c r="F17" s="23"/>
      <c r="G17" s="23"/>
      <c r="H17" s="59"/>
      <c r="I17" s="59"/>
    </row>
    <row r="18" spans="1:9" x14ac:dyDescent="0.25">
      <c r="A18" s="15"/>
      <c r="B18" s="58"/>
      <c r="C18" s="23"/>
      <c r="D18" s="23"/>
      <c r="E18" s="23"/>
      <c r="F18" s="23"/>
      <c r="G18" s="23"/>
      <c r="H18" s="59"/>
      <c r="I18" s="59"/>
    </row>
    <row r="19" spans="1:9" x14ac:dyDescent="0.25">
      <c r="A19" s="15"/>
      <c r="B19" s="58"/>
      <c r="C19" s="23"/>
      <c r="D19" s="23"/>
      <c r="E19" s="23"/>
      <c r="F19" s="23"/>
      <c r="G19" s="23"/>
      <c r="H19" s="59"/>
      <c r="I19" s="59"/>
    </row>
    <row r="20" spans="1:9" x14ac:dyDescent="0.25">
      <c r="A20" s="15"/>
      <c r="B20" s="58"/>
      <c r="C20" s="23"/>
      <c r="D20" s="23"/>
      <c r="E20" s="23"/>
      <c r="F20" s="23"/>
      <c r="G20" s="23"/>
      <c r="H20" s="59"/>
      <c r="I20" s="59"/>
    </row>
    <row r="21" spans="1:9" x14ac:dyDescent="0.25">
      <c r="A21" s="15"/>
      <c r="B21" s="58"/>
      <c r="C21" s="23"/>
      <c r="D21" s="23"/>
      <c r="E21" s="23"/>
      <c r="F21" s="23"/>
      <c r="G21" s="23"/>
      <c r="H21" s="59"/>
      <c r="I21" s="59"/>
    </row>
    <row r="22" spans="1:9" x14ac:dyDescent="0.25">
      <c r="A22" s="15"/>
      <c r="B22" s="58"/>
      <c r="C22" s="23"/>
      <c r="D22" s="23"/>
      <c r="E22" s="23"/>
      <c r="F22" s="23"/>
      <c r="G22" s="23"/>
      <c r="H22" s="59"/>
      <c r="I22" s="59"/>
    </row>
    <row r="23" spans="1:9" x14ac:dyDescent="0.25">
      <c r="A23" s="15"/>
      <c r="B23" s="58"/>
      <c r="C23" s="23"/>
      <c r="D23" s="23"/>
      <c r="E23" s="23"/>
      <c r="F23" s="23"/>
      <c r="G23" s="23"/>
      <c r="H23" s="59"/>
      <c r="I23" s="59"/>
    </row>
    <row r="24" spans="1:9" x14ac:dyDescent="0.25">
      <c r="A24" s="15"/>
      <c r="B24" s="58"/>
      <c r="C24" s="23"/>
      <c r="D24" s="23"/>
      <c r="E24" s="23"/>
      <c r="F24" s="23"/>
      <c r="G24" s="23"/>
      <c r="H24" s="59"/>
      <c r="I24" s="59"/>
    </row>
    <row r="25" spans="1:9" x14ac:dyDescent="0.25">
      <c r="A25" s="15"/>
      <c r="B25" s="58"/>
      <c r="C25" s="23"/>
      <c r="D25" s="23"/>
      <c r="E25" s="23"/>
      <c r="F25" s="23"/>
      <c r="G25" s="23"/>
      <c r="H25" s="59"/>
      <c r="I25" s="59"/>
    </row>
    <row r="26" spans="1:9" s="61" customFormat="1" ht="13.2" x14ac:dyDescent="0.25">
      <c r="A26" s="496" t="s">
        <v>234</v>
      </c>
      <c r="B26" s="496"/>
      <c r="C26" s="496"/>
      <c r="D26" s="496"/>
      <c r="E26" s="496"/>
      <c r="F26" s="496"/>
      <c r="G26" s="496"/>
      <c r="H26" s="496"/>
      <c r="I26" s="496"/>
    </row>
  </sheetData>
  <mergeCells count="5">
    <mergeCell ref="A1:I1"/>
    <mergeCell ref="A3:I3"/>
    <mergeCell ref="A5:I5"/>
    <mergeCell ref="H6:I6"/>
    <mergeCell ref="A26:I2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2">
    <tabColor theme="3" tint="0.39997558519241921"/>
  </sheetPr>
  <dimension ref="A1:P16"/>
  <sheetViews>
    <sheetView showGridLines="0" rightToLeft="1" view="pageBreakPreview" zoomScaleNormal="100" zoomScaleSheetLayoutView="100" workbookViewId="0">
      <selection activeCell="A16" sqref="A16:I16"/>
    </sheetView>
  </sheetViews>
  <sheetFormatPr defaultColWidth="9.109375" defaultRowHeight="15.6" x14ac:dyDescent="0.25"/>
  <cols>
    <col min="1" max="1" width="10.6640625" style="82" customWidth="1"/>
    <col min="2" max="2" width="15.6640625" style="83" customWidth="1"/>
    <col min="3" max="7" width="12.6640625" style="35" customWidth="1"/>
    <col min="8" max="8" width="15.88671875" style="84" customWidth="1"/>
    <col min="9" max="9" width="8" style="84" customWidth="1"/>
    <col min="10" max="16384" width="9.109375" style="78"/>
  </cols>
  <sheetData>
    <row r="1" spans="1:16" s="74" customFormat="1" ht="58.5" customHeight="1" x14ac:dyDescent="0.25">
      <c r="A1" s="339"/>
      <c r="B1" s="366"/>
      <c r="C1" s="366"/>
      <c r="D1" s="366"/>
      <c r="E1" s="366"/>
      <c r="F1" s="366"/>
      <c r="G1" s="366"/>
      <c r="H1" s="366"/>
      <c r="I1" s="366"/>
      <c r="J1" s="91"/>
      <c r="K1" s="91"/>
      <c r="L1" s="91"/>
      <c r="M1" s="91"/>
      <c r="N1" s="91"/>
      <c r="O1" s="91"/>
      <c r="P1" s="91"/>
    </row>
    <row r="2" spans="1:16" s="39" customFormat="1" ht="18" customHeight="1" x14ac:dyDescent="0.25">
      <c r="A2" s="53" t="s">
        <v>39</v>
      </c>
      <c r="B2" s="54"/>
      <c r="C2" s="54"/>
      <c r="D2" s="54"/>
      <c r="E2" s="54"/>
      <c r="F2" s="54"/>
      <c r="G2" s="54"/>
      <c r="H2" s="54"/>
      <c r="I2" s="54"/>
    </row>
    <row r="3" spans="1:16" s="5" customFormat="1" ht="15" customHeight="1" x14ac:dyDescent="0.25">
      <c r="A3" s="355" t="s">
        <v>256</v>
      </c>
      <c r="B3" s="355"/>
      <c r="C3" s="355"/>
      <c r="D3" s="355"/>
      <c r="E3" s="355"/>
      <c r="F3" s="355"/>
      <c r="G3" s="355"/>
      <c r="H3" s="355"/>
      <c r="I3" s="355"/>
    </row>
    <row r="4" spans="1:16" s="39" customFormat="1" x14ac:dyDescent="0.25">
      <c r="A4" s="37" t="s">
        <v>40</v>
      </c>
      <c r="B4" s="34"/>
      <c r="C4" s="13"/>
      <c r="D4" s="13"/>
      <c r="E4" s="13"/>
      <c r="F4" s="13"/>
      <c r="G4" s="13"/>
      <c r="H4" s="6"/>
      <c r="I4" s="13"/>
    </row>
    <row r="5" spans="1:16" s="39" customFormat="1" ht="13.5" customHeight="1" x14ac:dyDescent="0.25">
      <c r="A5" s="371" t="s">
        <v>306</v>
      </c>
      <c r="B5" s="371"/>
      <c r="C5" s="371"/>
      <c r="D5" s="371"/>
      <c r="E5" s="371"/>
      <c r="F5" s="371"/>
      <c r="G5" s="371"/>
      <c r="H5" s="371"/>
      <c r="I5" s="371"/>
    </row>
    <row r="6" spans="1:16" s="39" customFormat="1" ht="23.25" customHeight="1" x14ac:dyDescent="0.25">
      <c r="A6" s="24" t="s">
        <v>237</v>
      </c>
      <c r="B6" s="34"/>
      <c r="C6" s="35"/>
      <c r="D6" s="35"/>
      <c r="E6" s="35"/>
      <c r="F6" s="35"/>
      <c r="G6" s="35"/>
      <c r="H6" s="8"/>
      <c r="I6" s="45" t="s">
        <v>238</v>
      </c>
    </row>
    <row r="7" spans="1:16" ht="18.75" customHeight="1" thickBot="1" x14ac:dyDescent="0.3">
      <c r="A7" s="438" t="s">
        <v>45</v>
      </c>
      <c r="B7" s="438"/>
      <c r="C7" s="369" t="s">
        <v>89</v>
      </c>
      <c r="D7" s="369" t="s">
        <v>52</v>
      </c>
      <c r="E7" s="369" t="s">
        <v>90</v>
      </c>
      <c r="F7" s="369" t="s">
        <v>178</v>
      </c>
      <c r="G7" s="372" t="s">
        <v>107</v>
      </c>
      <c r="H7" s="333" t="s">
        <v>78</v>
      </c>
      <c r="I7" s="334"/>
      <c r="M7" s="87"/>
    </row>
    <row r="8" spans="1:16" ht="18" customHeight="1" thickTop="1" thickBot="1" x14ac:dyDescent="0.3">
      <c r="A8" s="439"/>
      <c r="B8" s="439"/>
      <c r="C8" s="481"/>
      <c r="D8" s="481"/>
      <c r="E8" s="481"/>
      <c r="F8" s="481"/>
      <c r="G8" s="480"/>
      <c r="H8" s="501"/>
      <c r="I8" s="502"/>
    </row>
    <row r="9" spans="1:16" ht="27.75" customHeight="1" thickTop="1" x14ac:dyDescent="0.25">
      <c r="A9" s="440"/>
      <c r="B9" s="440"/>
      <c r="C9" s="370"/>
      <c r="D9" s="370"/>
      <c r="E9" s="370"/>
      <c r="F9" s="370"/>
      <c r="G9" s="373"/>
      <c r="H9" s="335"/>
      <c r="I9" s="336"/>
    </row>
    <row r="10" spans="1:16" ht="28.5" customHeight="1" thickBot="1" x14ac:dyDescent="0.3">
      <c r="A10" s="512">
        <v>2011</v>
      </c>
      <c r="B10" s="513"/>
      <c r="C10" s="48">
        <v>619448</v>
      </c>
      <c r="D10" s="48">
        <v>45111</v>
      </c>
      <c r="E10" s="48">
        <v>9193</v>
      </c>
      <c r="F10" s="48">
        <v>45301</v>
      </c>
      <c r="G10" s="48">
        <f t="shared" ref="G10:G12" si="0">SUM(C10:F10)</f>
        <v>719053</v>
      </c>
      <c r="H10" s="514">
        <v>2011</v>
      </c>
      <c r="I10" s="515"/>
    </row>
    <row r="11" spans="1:16" ht="28.5" customHeight="1" thickTop="1" thickBot="1" x14ac:dyDescent="0.3">
      <c r="A11" s="478">
        <v>2012</v>
      </c>
      <c r="B11" s="479"/>
      <c r="C11" s="88">
        <v>593868</v>
      </c>
      <c r="D11" s="88">
        <v>32029</v>
      </c>
      <c r="E11" s="88">
        <v>8791</v>
      </c>
      <c r="F11" s="88">
        <v>73152</v>
      </c>
      <c r="G11" s="88">
        <f t="shared" si="0"/>
        <v>707840</v>
      </c>
      <c r="H11" s="499">
        <v>2012</v>
      </c>
      <c r="I11" s="500"/>
    </row>
    <row r="12" spans="1:16" ht="28.5" customHeight="1" thickTop="1" thickBot="1" x14ac:dyDescent="0.3">
      <c r="A12" s="476">
        <v>2013</v>
      </c>
      <c r="B12" s="477"/>
      <c r="C12" s="89">
        <v>861381</v>
      </c>
      <c r="D12" s="89">
        <v>43863</v>
      </c>
      <c r="E12" s="89">
        <v>14474</v>
      </c>
      <c r="F12" s="89">
        <v>48528</v>
      </c>
      <c r="G12" s="48">
        <f t="shared" si="0"/>
        <v>968246</v>
      </c>
      <c r="H12" s="497">
        <v>2013</v>
      </c>
      <c r="I12" s="498"/>
    </row>
    <row r="13" spans="1:16" ht="28.5" customHeight="1" thickTop="1" thickBot="1" x14ac:dyDescent="0.3">
      <c r="A13" s="478">
        <v>2014</v>
      </c>
      <c r="B13" s="479"/>
      <c r="C13" s="88">
        <v>970554</v>
      </c>
      <c r="D13" s="88">
        <v>34108</v>
      </c>
      <c r="E13" s="88">
        <v>11969</v>
      </c>
      <c r="F13" s="88">
        <v>71826</v>
      </c>
      <c r="G13" s="88">
        <f>C13+D13+E13+F13</f>
        <v>1088457</v>
      </c>
      <c r="H13" s="499">
        <v>2014</v>
      </c>
      <c r="I13" s="500"/>
    </row>
    <row r="14" spans="1:16" ht="28.5" customHeight="1" thickTop="1" thickBot="1" x14ac:dyDescent="0.3">
      <c r="A14" s="476">
        <v>2015</v>
      </c>
      <c r="B14" s="477"/>
      <c r="C14" s="89">
        <v>886569</v>
      </c>
      <c r="D14" s="89">
        <v>25882</v>
      </c>
      <c r="E14" s="89">
        <v>8661</v>
      </c>
      <c r="F14" s="89">
        <v>74714</v>
      </c>
      <c r="G14" s="89">
        <v>995826</v>
      </c>
      <c r="H14" s="497">
        <v>2015</v>
      </c>
      <c r="I14" s="498"/>
    </row>
    <row r="15" spans="1:16" ht="28.5" customHeight="1" thickTop="1" x14ac:dyDescent="0.25">
      <c r="A15" s="472">
        <v>2016</v>
      </c>
      <c r="B15" s="473"/>
      <c r="C15" s="124">
        <v>963249</v>
      </c>
      <c r="D15" s="124">
        <v>25361</v>
      </c>
      <c r="E15" s="124">
        <v>9863</v>
      </c>
      <c r="F15" s="124">
        <v>99161</v>
      </c>
      <c r="G15" s="124">
        <f>C15+D15+E15+F15</f>
        <v>1097634</v>
      </c>
      <c r="H15" s="556">
        <v>2016</v>
      </c>
      <c r="I15" s="557"/>
    </row>
    <row r="16" spans="1:16" s="87" customFormat="1" ht="28.5" customHeight="1" x14ac:dyDescent="0.25">
      <c r="A16" s="558"/>
      <c r="B16" s="558"/>
      <c r="C16" s="559"/>
      <c r="D16" s="559"/>
      <c r="E16" s="559"/>
      <c r="F16" s="559"/>
      <c r="G16" s="560"/>
      <c r="H16" s="561"/>
      <c r="I16" s="561"/>
    </row>
  </sheetData>
  <mergeCells count="22">
    <mergeCell ref="A1:I1"/>
    <mergeCell ref="C7:C9"/>
    <mergeCell ref="A3:I3"/>
    <mergeCell ref="A5:I5"/>
    <mergeCell ref="A7:B9"/>
    <mergeCell ref="H7:I9"/>
    <mergeCell ref="F7:F9"/>
    <mergeCell ref="E7:E9"/>
    <mergeCell ref="G7:G9"/>
    <mergeCell ref="D7:D9"/>
    <mergeCell ref="A10:B10"/>
    <mergeCell ref="A11:B11"/>
    <mergeCell ref="A15:B15"/>
    <mergeCell ref="H10:I10"/>
    <mergeCell ref="H11:I11"/>
    <mergeCell ref="H15:I15"/>
    <mergeCell ref="A12:B12"/>
    <mergeCell ref="H12:I12"/>
    <mergeCell ref="A13:B13"/>
    <mergeCell ref="H13:I13"/>
    <mergeCell ref="A14:B14"/>
    <mergeCell ref="H14:I14"/>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theme="3" tint="0.39997558519241921"/>
  </sheetPr>
  <dimension ref="A1:Q28"/>
  <sheetViews>
    <sheetView showGridLines="0" rightToLeft="1" view="pageBreakPreview" zoomScaleNormal="100" zoomScaleSheetLayoutView="100" workbookViewId="0">
      <selection activeCell="A5" sqref="A5:I5"/>
    </sheetView>
  </sheetViews>
  <sheetFormatPr defaultColWidth="8.88671875" defaultRowHeight="15.6" x14ac:dyDescent="0.25"/>
  <cols>
    <col min="1" max="1" width="3.6640625" style="12" customWidth="1"/>
    <col min="2" max="2" width="15.6640625" style="11" customWidth="1"/>
    <col min="3" max="7" width="12.6640625" style="10" customWidth="1"/>
    <col min="8" max="8" width="15.6640625" style="7" customWidth="1"/>
    <col min="9" max="9" width="8.6640625" style="7" customWidth="1"/>
    <col min="10" max="16384" width="8.88671875" style="9"/>
  </cols>
  <sheetData>
    <row r="1" spans="1:17" s="33" customFormat="1" ht="34.5" customHeight="1" x14ac:dyDescent="0.25">
      <c r="A1" s="490"/>
      <c r="B1" s="491"/>
      <c r="C1" s="491"/>
      <c r="D1" s="491"/>
      <c r="E1" s="491"/>
      <c r="F1" s="491"/>
      <c r="G1" s="491"/>
      <c r="H1" s="491"/>
      <c r="I1" s="491"/>
      <c r="J1" s="32"/>
      <c r="K1" s="32"/>
      <c r="L1" s="32"/>
      <c r="M1" s="32"/>
      <c r="N1" s="32"/>
      <c r="O1" s="32"/>
      <c r="P1" s="32"/>
      <c r="Q1" s="32"/>
    </row>
    <row r="2" spans="1:17" s="3" customFormat="1" ht="18" customHeight="1" x14ac:dyDescent="0.25">
      <c r="A2" s="194" t="s">
        <v>39</v>
      </c>
      <c r="B2" s="62"/>
      <c r="C2" s="62"/>
      <c r="D2" s="62"/>
      <c r="E2" s="62"/>
      <c r="F2" s="62"/>
      <c r="G2" s="62"/>
      <c r="H2" s="62"/>
      <c r="I2" s="62"/>
    </row>
    <row r="3" spans="1:17" s="5" customFormat="1" ht="15" customHeight="1" x14ac:dyDescent="0.25">
      <c r="A3" s="492">
        <v>2016</v>
      </c>
      <c r="B3" s="492"/>
      <c r="C3" s="492"/>
      <c r="D3" s="492"/>
      <c r="E3" s="492"/>
      <c r="F3" s="492"/>
      <c r="G3" s="492"/>
      <c r="H3" s="492"/>
      <c r="I3" s="492"/>
      <c r="K3" s="21"/>
    </row>
    <row r="4" spans="1:17" s="3" customFormat="1" x14ac:dyDescent="0.25">
      <c r="A4" s="195" t="s">
        <v>40</v>
      </c>
      <c r="B4" s="55"/>
      <c r="C4" s="56"/>
      <c r="D4" s="56"/>
      <c r="E4" s="56"/>
      <c r="F4" s="56"/>
      <c r="G4" s="56"/>
      <c r="H4" s="57"/>
      <c r="I4" s="56"/>
    </row>
    <row r="5" spans="1:17" s="39" customFormat="1" ht="13.5" customHeight="1" x14ac:dyDescent="0.25">
      <c r="A5" s="493">
        <v>2016</v>
      </c>
      <c r="B5" s="493"/>
      <c r="C5" s="493"/>
      <c r="D5" s="493"/>
      <c r="E5" s="493"/>
      <c r="F5" s="493"/>
      <c r="G5" s="493"/>
      <c r="H5" s="493"/>
      <c r="I5" s="493"/>
    </row>
    <row r="6" spans="1:17" ht="24" customHeight="1" x14ac:dyDescent="0.25">
      <c r="A6" s="15"/>
      <c r="B6" s="16"/>
      <c r="C6" s="17"/>
      <c r="D6" s="17"/>
      <c r="E6" s="17"/>
      <c r="F6" s="17"/>
      <c r="G6" s="18"/>
      <c r="H6" s="19"/>
      <c r="I6" s="20"/>
    </row>
    <row r="7" spans="1:17" ht="24" customHeight="1" x14ac:dyDescent="0.25">
      <c r="A7" s="15"/>
      <c r="B7" s="16"/>
      <c r="C7" s="17"/>
      <c r="D7" s="17"/>
      <c r="E7" s="17"/>
      <c r="F7" s="17"/>
      <c r="G7" s="18"/>
      <c r="H7" s="19"/>
      <c r="I7" s="20"/>
    </row>
    <row r="8" spans="1:17" ht="23.25" customHeight="1" x14ac:dyDescent="0.25">
      <c r="A8" s="15"/>
      <c r="B8" s="16"/>
      <c r="C8" s="17"/>
      <c r="D8" s="17"/>
      <c r="E8" s="17"/>
      <c r="F8" s="17"/>
      <c r="G8" s="18"/>
      <c r="H8" s="19"/>
      <c r="I8" s="20"/>
    </row>
    <row r="9" spans="1:17" ht="23.25" customHeight="1" x14ac:dyDescent="0.25">
      <c r="A9" s="15"/>
      <c r="B9" s="16"/>
      <c r="C9" s="17"/>
      <c r="D9" s="17"/>
      <c r="E9" s="17"/>
      <c r="F9" s="17"/>
      <c r="G9" s="18"/>
      <c r="H9" s="19"/>
      <c r="I9" s="20"/>
    </row>
    <row r="10" spans="1:17" ht="23.25" customHeight="1" x14ac:dyDescent="0.25">
      <c r="A10" s="15"/>
      <c r="B10" s="16"/>
      <c r="C10" s="17"/>
      <c r="D10" s="17"/>
      <c r="E10" s="17"/>
      <c r="F10" s="17"/>
      <c r="G10" s="18"/>
      <c r="H10" s="19"/>
      <c r="I10" s="20"/>
    </row>
    <row r="11" spans="1:17" ht="23.25" customHeight="1" x14ac:dyDescent="0.25">
      <c r="A11" s="15"/>
      <c r="B11" s="16"/>
      <c r="C11" s="17"/>
      <c r="D11" s="17"/>
      <c r="E11" s="17"/>
      <c r="F11" s="17"/>
      <c r="G11" s="18"/>
      <c r="H11" s="19"/>
      <c r="I11" s="20"/>
    </row>
    <row r="12" spans="1:17" ht="23.25" customHeight="1" x14ac:dyDescent="0.25">
      <c r="A12" s="15"/>
      <c r="B12" s="16"/>
      <c r="C12" s="17"/>
      <c r="D12" s="17"/>
      <c r="E12" s="17"/>
      <c r="F12" s="17"/>
      <c r="G12" s="18"/>
      <c r="H12" s="19"/>
      <c r="I12" s="20"/>
    </row>
    <row r="13" spans="1:17" ht="23.25" customHeight="1" x14ac:dyDescent="0.25">
      <c r="A13" s="15"/>
      <c r="B13" s="16"/>
      <c r="C13" s="17"/>
      <c r="D13" s="17"/>
      <c r="E13" s="17"/>
      <c r="F13" s="17"/>
      <c r="G13" s="18"/>
      <c r="H13" s="19"/>
      <c r="I13" s="20"/>
    </row>
    <row r="14" spans="1:17" x14ac:dyDescent="0.25">
      <c r="A14" s="15"/>
      <c r="B14" s="58"/>
      <c r="C14" s="23"/>
      <c r="D14" s="23"/>
      <c r="E14" s="23"/>
      <c r="F14" s="23"/>
      <c r="G14" s="23"/>
      <c r="H14" s="59"/>
      <c r="I14" s="59"/>
    </row>
    <row r="15" spans="1:17" x14ac:dyDescent="0.25">
      <c r="A15" s="15"/>
      <c r="B15" s="58"/>
      <c r="C15" s="23"/>
      <c r="D15" s="23"/>
      <c r="E15" s="23"/>
      <c r="F15" s="23"/>
      <c r="G15" s="23"/>
      <c r="H15" s="59"/>
      <c r="I15" s="59"/>
    </row>
    <row r="16" spans="1:17" x14ac:dyDescent="0.25">
      <c r="A16" s="15"/>
      <c r="B16" s="58"/>
      <c r="C16" s="23"/>
      <c r="D16" s="23"/>
      <c r="E16" s="23"/>
      <c r="F16" s="23"/>
      <c r="G16" s="23"/>
      <c r="H16" s="59"/>
      <c r="I16" s="59"/>
    </row>
    <row r="17" spans="1:9" x14ac:dyDescent="0.25">
      <c r="A17" s="15"/>
      <c r="B17" s="58"/>
      <c r="C17" s="23"/>
      <c r="D17" s="23"/>
      <c r="E17" s="23"/>
      <c r="F17" s="23"/>
      <c r="G17" s="23"/>
      <c r="H17" s="59"/>
      <c r="I17" s="59"/>
    </row>
    <row r="18" spans="1:9" x14ac:dyDescent="0.25">
      <c r="A18" s="15"/>
      <c r="B18" s="58"/>
      <c r="C18" s="23"/>
      <c r="D18" s="23"/>
      <c r="E18" s="23"/>
      <c r="F18" s="23"/>
      <c r="G18" s="23"/>
      <c r="H18" s="59"/>
      <c r="I18" s="59"/>
    </row>
    <row r="19" spans="1:9" x14ac:dyDescent="0.25">
      <c r="A19" s="15"/>
      <c r="B19" s="58"/>
      <c r="C19" s="23"/>
      <c r="D19" s="23"/>
      <c r="E19" s="23"/>
      <c r="F19" s="23"/>
      <c r="G19" s="23"/>
      <c r="H19" s="59"/>
      <c r="I19" s="59"/>
    </row>
    <row r="20" spans="1:9" x14ac:dyDescent="0.25">
      <c r="A20" s="15"/>
      <c r="B20" s="58"/>
      <c r="C20" s="23"/>
      <c r="D20" s="23"/>
      <c r="E20" s="23"/>
      <c r="F20" s="23"/>
      <c r="G20" s="23"/>
      <c r="H20" s="59"/>
      <c r="I20" s="59"/>
    </row>
    <row r="21" spans="1:9" x14ac:dyDescent="0.25">
      <c r="A21" s="15"/>
      <c r="B21" s="58"/>
      <c r="C21" s="23"/>
      <c r="D21" s="23"/>
      <c r="E21" s="23"/>
      <c r="F21" s="23"/>
      <c r="G21" s="23"/>
      <c r="H21" s="59"/>
      <c r="I21" s="59"/>
    </row>
    <row r="22" spans="1:9" x14ac:dyDescent="0.25">
      <c r="A22" s="15"/>
      <c r="B22" s="58"/>
      <c r="C22" s="23"/>
      <c r="D22" s="23"/>
      <c r="E22" s="23"/>
      <c r="F22" s="23"/>
      <c r="G22" s="23"/>
      <c r="H22" s="59"/>
      <c r="I22" s="59"/>
    </row>
    <row r="23" spans="1:9" x14ac:dyDescent="0.25">
      <c r="A23" s="15"/>
      <c r="B23" s="58"/>
      <c r="C23" s="23"/>
      <c r="D23" s="23"/>
      <c r="E23" s="23"/>
      <c r="F23" s="23"/>
      <c r="G23" s="23"/>
      <c r="H23" s="59"/>
      <c r="I23" s="59"/>
    </row>
    <row r="24" spans="1:9" x14ac:dyDescent="0.25">
      <c r="A24" s="15"/>
      <c r="B24" s="58"/>
      <c r="C24" s="23"/>
      <c r="D24" s="23"/>
      <c r="E24" s="23"/>
      <c r="F24" s="23"/>
      <c r="G24" s="23"/>
      <c r="H24" s="59"/>
      <c r="I24" s="59"/>
    </row>
    <row r="25" spans="1:9" x14ac:dyDescent="0.25">
      <c r="A25" s="15"/>
      <c r="B25" s="58"/>
      <c r="C25" s="23"/>
      <c r="D25" s="23"/>
      <c r="E25" s="23"/>
      <c r="F25" s="23"/>
      <c r="G25" s="23"/>
      <c r="H25" s="59"/>
      <c r="I25" s="59"/>
    </row>
    <row r="26" spans="1:9" x14ac:dyDescent="0.25">
      <c r="A26" s="15"/>
      <c r="B26" s="58"/>
      <c r="C26" s="23"/>
      <c r="D26" s="23"/>
      <c r="E26" s="23"/>
      <c r="F26" s="23"/>
      <c r="G26" s="23"/>
      <c r="H26" s="59"/>
      <c r="I26" s="59"/>
    </row>
    <row r="27" spans="1:9" x14ac:dyDescent="0.25">
      <c r="A27" s="15"/>
      <c r="B27" s="58"/>
      <c r="C27" s="23"/>
      <c r="D27" s="23"/>
      <c r="E27" s="23"/>
      <c r="F27" s="23"/>
      <c r="G27" s="23"/>
      <c r="H27" s="59"/>
      <c r="I27" s="59"/>
    </row>
    <row r="28" spans="1:9" s="61" customFormat="1" ht="15.75" customHeight="1" x14ac:dyDescent="0.25">
      <c r="A28" s="496" t="s">
        <v>235</v>
      </c>
      <c r="B28" s="496"/>
      <c r="C28" s="496"/>
      <c r="D28" s="496"/>
      <c r="E28" s="496"/>
      <c r="F28" s="496"/>
      <c r="G28" s="496"/>
      <c r="H28" s="496"/>
      <c r="I28" s="496"/>
    </row>
  </sheetData>
  <mergeCells count="4">
    <mergeCell ref="A3:I3"/>
    <mergeCell ref="A5:I5"/>
    <mergeCell ref="A1:I1"/>
    <mergeCell ref="A28:I28"/>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view="pageBreakPreview" topLeftCell="A11" zoomScaleNormal="89" zoomScaleSheetLayoutView="100" workbookViewId="0">
      <selection activeCell="F29" sqref="A29:F29"/>
    </sheetView>
  </sheetViews>
  <sheetFormatPr defaultRowHeight="13.2" x14ac:dyDescent="0.25"/>
  <cols>
    <col min="1" max="1" width="45.6640625" style="193" customWidth="1"/>
    <col min="2" max="5" width="11.6640625" style="208" customWidth="1"/>
    <col min="6" max="6" width="45.6640625" style="193" customWidth="1"/>
  </cols>
  <sheetData>
    <row r="1" spans="1:11" s="227" customFormat="1" ht="54" customHeight="1" x14ac:dyDescent="0.25">
      <c r="A1" s="454"/>
      <c r="B1" s="455"/>
      <c r="C1" s="455"/>
      <c r="D1" s="455"/>
      <c r="E1" s="455"/>
      <c r="F1" s="455"/>
    </row>
    <row r="2" spans="1:11" s="83" customFormat="1" ht="21" x14ac:dyDescent="0.25">
      <c r="A2" s="456" t="s">
        <v>287</v>
      </c>
      <c r="B2" s="456"/>
      <c r="C2" s="456"/>
      <c r="D2" s="456"/>
      <c r="E2" s="456"/>
      <c r="F2" s="456"/>
      <c r="G2" s="306"/>
      <c r="H2" s="306"/>
      <c r="I2" s="306"/>
      <c r="J2" s="306"/>
      <c r="K2" s="306"/>
    </row>
    <row r="3" spans="1:11" s="83" customFormat="1" ht="21" x14ac:dyDescent="0.25">
      <c r="A3" s="456" t="s">
        <v>288</v>
      </c>
      <c r="B3" s="456"/>
      <c r="C3" s="456"/>
      <c r="D3" s="456"/>
      <c r="E3" s="456"/>
      <c r="F3" s="456"/>
      <c r="G3" s="307"/>
      <c r="H3" s="306"/>
      <c r="I3" s="306"/>
      <c r="J3" s="306"/>
      <c r="K3" s="306"/>
    </row>
    <row r="4" spans="1:11" s="83" customFormat="1" ht="15.75" customHeight="1" x14ac:dyDescent="0.25">
      <c r="A4" s="457" t="s">
        <v>289</v>
      </c>
      <c r="B4" s="457"/>
      <c r="C4" s="457"/>
      <c r="D4" s="457"/>
      <c r="E4" s="457"/>
      <c r="F4" s="457"/>
      <c r="G4" s="308"/>
      <c r="H4" s="308"/>
      <c r="I4" s="308"/>
      <c r="J4" s="308"/>
      <c r="K4" s="308"/>
    </row>
    <row r="5" spans="1:11" s="83" customFormat="1" ht="15.75" customHeight="1" x14ac:dyDescent="0.25">
      <c r="A5" s="457" t="s">
        <v>290</v>
      </c>
      <c r="B5" s="457"/>
      <c r="C5" s="457"/>
      <c r="D5" s="457"/>
      <c r="E5" s="457"/>
      <c r="F5" s="457"/>
      <c r="G5" s="309"/>
      <c r="H5" s="308"/>
      <c r="I5" s="308"/>
      <c r="J5" s="308"/>
      <c r="K5" s="308"/>
    </row>
    <row r="6" spans="1:11" s="83" customFormat="1" ht="15.75" customHeight="1" x14ac:dyDescent="0.25">
      <c r="A6" s="508" t="s">
        <v>262</v>
      </c>
      <c r="B6" s="508"/>
      <c r="C6" s="508"/>
      <c r="D6" s="508"/>
      <c r="E6" s="508"/>
      <c r="F6" s="508"/>
      <c r="G6" s="309"/>
      <c r="H6" s="308"/>
      <c r="I6" s="308"/>
      <c r="J6" s="308"/>
      <c r="K6" s="308"/>
    </row>
    <row r="7" spans="1:11" s="83" customFormat="1" ht="16.2" x14ac:dyDescent="0.35">
      <c r="A7" s="228" t="s">
        <v>318</v>
      </c>
      <c r="B7" s="229"/>
      <c r="C7" s="310"/>
      <c r="D7" s="230"/>
      <c r="E7" s="230"/>
      <c r="F7" s="231" t="s">
        <v>317</v>
      </c>
    </row>
    <row r="8" spans="1:11" s="209" customFormat="1" ht="34.5" customHeight="1" x14ac:dyDescent="0.25">
      <c r="A8" s="503" t="s">
        <v>263</v>
      </c>
      <c r="B8" s="506" t="s">
        <v>291</v>
      </c>
      <c r="C8" s="450"/>
      <c r="D8" s="450"/>
      <c r="E8" s="450"/>
      <c r="F8" s="458" t="s">
        <v>54</v>
      </c>
    </row>
    <row r="9" spans="1:11" s="209" customFormat="1" ht="17.25" customHeight="1" x14ac:dyDescent="0.25">
      <c r="A9" s="504"/>
      <c r="B9" s="311" t="s">
        <v>16</v>
      </c>
      <c r="C9" s="311" t="s">
        <v>29</v>
      </c>
      <c r="D9" s="311" t="s">
        <v>56</v>
      </c>
      <c r="E9" s="311" t="s">
        <v>55</v>
      </c>
      <c r="F9" s="507"/>
    </row>
    <row r="10" spans="1:11" s="209" customFormat="1" ht="17.25" customHeight="1" x14ac:dyDescent="0.25">
      <c r="A10" s="505"/>
      <c r="B10" s="312" t="s">
        <v>23</v>
      </c>
      <c r="C10" s="312" t="s">
        <v>175</v>
      </c>
      <c r="D10" s="312" t="s">
        <v>58</v>
      </c>
      <c r="E10" s="312" t="s">
        <v>57</v>
      </c>
      <c r="F10" s="459"/>
    </row>
    <row r="11" spans="1:11" s="264" customFormat="1" ht="24.9" customHeight="1" thickBot="1" x14ac:dyDescent="0.3">
      <c r="A11" s="313" t="s">
        <v>59</v>
      </c>
      <c r="B11" s="125"/>
      <c r="C11" s="126"/>
      <c r="D11" s="126"/>
      <c r="E11" s="126"/>
      <c r="F11" s="263" t="s">
        <v>265</v>
      </c>
    </row>
    <row r="12" spans="1:11" s="209" customFormat="1" ht="19.5" customHeight="1" thickTop="1" thickBot="1" x14ac:dyDescent="0.3">
      <c r="A12" s="314" t="s">
        <v>292</v>
      </c>
      <c r="B12" s="266">
        <f t="shared" ref="B12:B17" si="0">SUM(C12:E12)</f>
        <v>10790235</v>
      </c>
      <c r="C12" s="127">
        <v>197332</v>
      </c>
      <c r="D12" s="127">
        <v>432616</v>
      </c>
      <c r="E12" s="127">
        <v>10160287</v>
      </c>
      <c r="F12" s="267" t="s">
        <v>293</v>
      </c>
    </row>
    <row r="13" spans="1:11" s="209" customFormat="1" ht="19.5" customHeight="1" thickTop="1" thickBot="1" x14ac:dyDescent="0.3">
      <c r="A13" s="315" t="s">
        <v>294</v>
      </c>
      <c r="B13" s="125">
        <f t="shared" si="0"/>
        <v>5333917</v>
      </c>
      <c r="C13" s="126">
        <v>23938</v>
      </c>
      <c r="D13" s="126">
        <v>305870</v>
      </c>
      <c r="E13" s="126">
        <v>5004109</v>
      </c>
      <c r="F13" s="269" t="s">
        <v>295</v>
      </c>
    </row>
    <row r="14" spans="1:11" s="209" customFormat="1" ht="19.5" customHeight="1" thickTop="1" thickBot="1" x14ac:dyDescent="0.3">
      <c r="A14" s="314" t="s">
        <v>296</v>
      </c>
      <c r="B14" s="266">
        <f t="shared" si="0"/>
        <v>1263630</v>
      </c>
      <c r="C14" s="127">
        <v>10857</v>
      </c>
      <c r="D14" s="127">
        <v>31015</v>
      </c>
      <c r="E14" s="127">
        <v>1221758</v>
      </c>
      <c r="F14" s="267" t="s">
        <v>297</v>
      </c>
    </row>
    <row r="15" spans="1:11" s="209" customFormat="1" ht="19.5" customHeight="1" thickTop="1" thickBot="1" x14ac:dyDescent="0.3">
      <c r="A15" s="316" t="s">
        <v>298</v>
      </c>
      <c r="B15" s="272">
        <f t="shared" si="0"/>
        <v>9234</v>
      </c>
      <c r="C15" s="128">
        <v>0</v>
      </c>
      <c r="D15" s="128">
        <v>219</v>
      </c>
      <c r="E15" s="128">
        <v>9015</v>
      </c>
      <c r="F15" s="273" t="s">
        <v>299</v>
      </c>
    </row>
    <row r="16" spans="1:11" s="209" customFormat="1" ht="19.5" customHeight="1" thickTop="1" thickBot="1" x14ac:dyDescent="0.3">
      <c r="A16" s="314" t="s">
        <v>300</v>
      </c>
      <c r="B16" s="266">
        <f t="shared" si="0"/>
        <v>1765240</v>
      </c>
      <c r="C16" s="127">
        <v>71395</v>
      </c>
      <c r="D16" s="127">
        <v>-220525</v>
      </c>
      <c r="E16" s="127">
        <v>1914370</v>
      </c>
      <c r="F16" s="267" t="s">
        <v>301</v>
      </c>
    </row>
    <row r="17" spans="1:6" s="209" customFormat="1" ht="19.5" customHeight="1" thickTop="1" x14ac:dyDescent="0.25">
      <c r="A17" s="316" t="s">
        <v>302</v>
      </c>
      <c r="B17" s="272">
        <f t="shared" si="0"/>
        <v>26165</v>
      </c>
      <c r="C17" s="128">
        <v>1353</v>
      </c>
      <c r="D17" s="128">
        <v>2406</v>
      </c>
      <c r="E17" s="128">
        <v>22406</v>
      </c>
      <c r="F17" s="273" t="s">
        <v>303</v>
      </c>
    </row>
    <row r="18" spans="1:6" s="209" customFormat="1" ht="24.75" customHeight="1" x14ac:dyDescent="0.25">
      <c r="A18" s="274" t="s">
        <v>304</v>
      </c>
      <c r="B18" s="129">
        <f>B12-B13+B14+B15-B16+B17</f>
        <v>4990107</v>
      </c>
      <c r="C18" s="129">
        <f>C12-C13+C14+C15-C16+C17</f>
        <v>114209</v>
      </c>
      <c r="D18" s="129">
        <f>D12-D13+D14+D15-D16+D17</f>
        <v>380911</v>
      </c>
      <c r="E18" s="129">
        <f>E12-E13+E14+E15-E16+E17</f>
        <v>4494987</v>
      </c>
      <c r="F18" s="275" t="s">
        <v>305</v>
      </c>
    </row>
    <row r="19" spans="1:6" s="264" customFormat="1" ht="24.9" customHeight="1" thickBot="1" x14ac:dyDescent="0.3">
      <c r="A19" s="313" t="s">
        <v>272</v>
      </c>
      <c r="B19" s="276"/>
      <c r="C19" s="130"/>
      <c r="D19" s="130"/>
      <c r="E19" s="130"/>
      <c r="F19" s="263" t="s">
        <v>273</v>
      </c>
    </row>
    <row r="20" spans="1:6" s="209" customFormat="1" ht="19.5" customHeight="1" thickTop="1" thickBot="1" x14ac:dyDescent="0.3">
      <c r="A20" s="314" t="s">
        <v>60</v>
      </c>
      <c r="B20" s="278">
        <f>SUM(C20:E20)</f>
        <v>24061</v>
      </c>
      <c r="C20" s="131">
        <v>190</v>
      </c>
      <c r="D20" s="131">
        <v>7540</v>
      </c>
      <c r="E20" s="131">
        <v>16331</v>
      </c>
      <c r="F20" s="267" t="s">
        <v>274</v>
      </c>
    </row>
    <row r="21" spans="1:6" s="209" customFormat="1" ht="19.5" customHeight="1" thickTop="1" thickBot="1" x14ac:dyDescent="0.3">
      <c r="A21" s="315" t="s">
        <v>61</v>
      </c>
      <c r="B21" s="276">
        <f>SUM(C21:E21)</f>
        <v>314517</v>
      </c>
      <c r="C21" s="130">
        <v>9811</v>
      </c>
      <c r="D21" s="130">
        <v>28677</v>
      </c>
      <c r="E21" s="130">
        <v>276029</v>
      </c>
      <c r="F21" s="269" t="s">
        <v>275</v>
      </c>
    </row>
    <row r="22" spans="1:6" s="209" customFormat="1" ht="19.5" customHeight="1" thickTop="1" x14ac:dyDescent="0.25">
      <c r="A22" s="317" t="s">
        <v>276</v>
      </c>
      <c r="B22" s="280">
        <f>SUM(C22:E22)</f>
        <v>3032905</v>
      </c>
      <c r="C22" s="132">
        <v>35849</v>
      </c>
      <c r="D22" s="132">
        <v>34700</v>
      </c>
      <c r="E22" s="132">
        <v>2962356</v>
      </c>
      <c r="F22" s="281" t="s">
        <v>277</v>
      </c>
    </row>
    <row r="23" spans="1:6" s="264" customFormat="1" ht="24.75" customHeight="1" x14ac:dyDescent="0.25">
      <c r="A23" s="282" t="s">
        <v>278</v>
      </c>
      <c r="B23" s="133">
        <f>SUM(B20:B22)</f>
        <v>3371483</v>
      </c>
      <c r="C23" s="133">
        <f>SUM(C20:C22)</f>
        <v>45850</v>
      </c>
      <c r="D23" s="133">
        <f>SUM(D20:D22)</f>
        <v>70917</v>
      </c>
      <c r="E23" s="133">
        <f>SUM(E20:E22)</f>
        <v>3254716</v>
      </c>
      <c r="F23" s="283" t="s">
        <v>279</v>
      </c>
    </row>
    <row r="24" spans="1:6" s="209" customFormat="1" ht="21" customHeight="1" thickBot="1" x14ac:dyDescent="0.3">
      <c r="A24" s="284" t="s">
        <v>62</v>
      </c>
      <c r="B24" s="285">
        <f>B18-B23</f>
        <v>1618624</v>
      </c>
      <c r="C24" s="285">
        <f>C18-C23</f>
        <v>68359</v>
      </c>
      <c r="D24" s="285">
        <f>D18-D23</f>
        <v>309994</v>
      </c>
      <c r="E24" s="285">
        <f>E18-E23</f>
        <v>1240271</v>
      </c>
      <c r="F24" s="286" t="s">
        <v>280</v>
      </c>
    </row>
    <row r="25" spans="1:6" s="209" customFormat="1" ht="21" customHeight="1" thickTop="1" thickBot="1" x14ac:dyDescent="0.3">
      <c r="A25" s="287" t="s">
        <v>63</v>
      </c>
      <c r="B25" s="318">
        <f>SUM(C25:E25)</f>
        <v>61221</v>
      </c>
      <c r="C25" s="134">
        <v>129</v>
      </c>
      <c r="D25" s="134">
        <v>5312</v>
      </c>
      <c r="E25" s="134">
        <v>55780</v>
      </c>
      <c r="F25" s="288" t="s">
        <v>281</v>
      </c>
    </row>
    <row r="26" spans="1:6" s="209" customFormat="1" ht="21" customHeight="1" thickTop="1" thickBot="1" x14ac:dyDescent="0.3">
      <c r="A26" s="284" t="s">
        <v>64</v>
      </c>
      <c r="B26" s="278">
        <f>B24-B25</f>
        <v>1557403</v>
      </c>
      <c r="C26" s="278">
        <f>C24-C25</f>
        <v>68230</v>
      </c>
      <c r="D26" s="278">
        <f>D24-D25</f>
        <v>304682</v>
      </c>
      <c r="E26" s="278">
        <f>E24-E25</f>
        <v>1184491</v>
      </c>
      <c r="F26" s="289" t="s">
        <v>282</v>
      </c>
    </row>
    <row r="27" spans="1:6" s="209" customFormat="1" ht="21" customHeight="1" thickTop="1" thickBot="1" x14ac:dyDescent="0.3">
      <c r="A27" s="287" t="s">
        <v>283</v>
      </c>
      <c r="B27" s="318">
        <f>SUM(C27:E27)</f>
        <v>364124</v>
      </c>
      <c r="C27" s="134">
        <v>5493</v>
      </c>
      <c r="D27" s="134">
        <v>37571</v>
      </c>
      <c r="E27" s="134">
        <v>321060</v>
      </c>
      <c r="F27" s="288" t="s">
        <v>284</v>
      </c>
    </row>
    <row r="28" spans="1:6" s="209" customFormat="1" ht="21" customHeight="1" thickTop="1" x14ac:dyDescent="0.25">
      <c r="A28" s="290" t="s">
        <v>65</v>
      </c>
      <c r="B28" s="291">
        <f>B26-B27</f>
        <v>1193279</v>
      </c>
      <c r="C28" s="291">
        <f>C26-C27</f>
        <v>62737</v>
      </c>
      <c r="D28" s="291">
        <f>D26-D27</f>
        <v>267111</v>
      </c>
      <c r="E28" s="291">
        <f>E26-E27</f>
        <v>863431</v>
      </c>
      <c r="F28" s="292" t="s">
        <v>285</v>
      </c>
    </row>
    <row r="29" spans="1:6" x14ac:dyDescent="0.25">
      <c r="A29" s="562"/>
      <c r="B29" s="563"/>
      <c r="C29" s="564"/>
      <c r="D29" s="564"/>
      <c r="E29" s="564"/>
      <c r="F29" s="562"/>
    </row>
  </sheetData>
  <mergeCells count="9">
    <mergeCell ref="A8:A10"/>
    <mergeCell ref="B8:E8"/>
    <mergeCell ref="F8:F10"/>
    <mergeCell ref="A1:F1"/>
    <mergeCell ref="A2:F2"/>
    <mergeCell ref="A3:F3"/>
    <mergeCell ref="A4:F4"/>
    <mergeCell ref="A5:F5"/>
    <mergeCell ref="A6:F6"/>
  </mergeCells>
  <printOptions horizontalCentered="1" verticalCentered="1"/>
  <pageMargins left="0" right="0" top="0" bottom="0" header="0.51181102362204722" footer="0.51181102362204722"/>
  <pageSetup paperSize="9" scale="9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tabSelected="1" view="pageBreakPreview" zoomScaleNormal="100" zoomScaleSheetLayoutView="100" workbookViewId="0">
      <selection activeCell="A8" sqref="A8:A9"/>
    </sheetView>
  </sheetViews>
  <sheetFormatPr defaultRowHeight="13.2" x14ac:dyDescent="0.25"/>
  <cols>
    <col min="1" max="1" width="25.6640625" style="193" customWidth="1"/>
    <col min="2" max="6" width="12.6640625" style="208" customWidth="1"/>
    <col min="7" max="7" width="25.6640625" style="193" customWidth="1"/>
  </cols>
  <sheetData>
    <row r="1" spans="1:7" s="227" customFormat="1" ht="54" customHeight="1" x14ac:dyDescent="0.25">
      <c r="A1" s="454"/>
      <c r="B1" s="455"/>
      <c r="C1" s="455"/>
      <c r="D1" s="455"/>
      <c r="E1" s="455"/>
      <c r="F1" s="455"/>
      <c r="G1" s="455"/>
    </row>
    <row r="2" spans="1:7" ht="21" x14ac:dyDescent="0.25">
      <c r="A2" s="456" t="s">
        <v>218</v>
      </c>
      <c r="B2" s="456"/>
      <c r="C2" s="456"/>
      <c r="D2" s="456"/>
      <c r="E2" s="456"/>
      <c r="F2" s="456"/>
      <c r="G2" s="456"/>
    </row>
    <row r="3" spans="1:7" ht="21" x14ac:dyDescent="0.25">
      <c r="A3" s="456" t="s">
        <v>288</v>
      </c>
      <c r="B3" s="456"/>
      <c r="C3" s="456"/>
      <c r="D3" s="456"/>
      <c r="E3" s="456"/>
      <c r="F3" s="456"/>
      <c r="G3" s="456"/>
    </row>
    <row r="4" spans="1:7" ht="15.75" customHeight="1" x14ac:dyDescent="0.25">
      <c r="A4" s="457" t="s">
        <v>219</v>
      </c>
      <c r="B4" s="457"/>
      <c r="C4" s="457"/>
      <c r="D4" s="457"/>
      <c r="E4" s="457"/>
      <c r="F4" s="457"/>
      <c r="G4" s="457"/>
    </row>
    <row r="5" spans="1:7" ht="15.75" customHeight="1" x14ac:dyDescent="0.25">
      <c r="A5" s="457" t="s">
        <v>290</v>
      </c>
      <c r="B5" s="457"/>
      <c r="C5" s="457"/>
      <c r="D5" s="457"/>
      <c r="E5" s="457"/>
      <c r="F5" s="457"/>
      <c r="G5" s="457"/>
    </row>
    <row r="6" spans="1:7" ht="15.6" x14ac:dyDescent="0.25">
      <c r="A6" s="508" t="s">
        <v>262</v>
      </c>
      <c r="B6" s="508"/>
      <c r="C6" s="508"/>
      <c r="D6" s="508"/>
      <c r="E6" s="508"/>
      <c r="F6" s="508"/>
      <c r="G6" s="508"/>
    </row>
    <row r="7" spans="1:7" s="83" customFormat="1" ht="16.2" x14ac:dyDescent="0.35">
      <c r="A7" s="228" t="s">
        <v>320</v>
      </c>
      <c r="B7" s="229"/>
      <c r="C7" s="509"/>
      <c r="D7" s="509"/>
      <c r="E7" s="230"/>
      <c r="F7" s="230"/>
      <c r="G7" s="231" t="s">
        <v>319</v>
      </c>
    </row>
    <row r="8" spans="1:7" s="209" customFormat="1" ht="55.5" customHeight="1" x14ac:dyDescent="0.25">
      <c r="A8" s="503" t="s">
        <v>220</v>
      </c>
      <c r="B8" s="221" t="s">
        <v>214</v>
      </c>
      <c r="C8" s="221" t="s">
        <v>207</v>
      </c>
      <c r="D8" s="221" t="s">
        <v>208</v>
      </c>
      <c r="E8" s="221" t="s">
        <v>209</v>
      </c>
      <c r="F8" s="221" t="s">
        <v>210</v>
      </c>
      <c r="G8" s="458" t="s">
        <v>221</v>
      </c>
    </row>
    <row r="9" spans="1:7" s="209" customFormat="1" ht="40.799999999999997" x14ac:dyDescent="0.25">
      <c r="A9" s="505"/>
      <c r="B9" s="220" t="s">
        <v>212</v>
      </c>
      <c r="C9" s="220" t="s">
        <v>203</v>
      </c>
      <c r="D9" s="220" t="s">
        <v>204</v>
      </c>
      <c r="E9" s="220" t="s">
        <v>205</v>
      </c>
      <c r="F9" s="220" t="s">
        <v>206</v>
      </c>
      <c r="G9" s="459"/>
    </row>
    <row r="10" spans="1:7" s="209" customFormat="1" ht="33" customHeight="1" thickBot="1" x14ac:dyDescent="0.3">
      <c r="A10" s="219" t="s">
        <v>57</v>
      </c>
      <c r="B10" s="303">
        <v>1037015</v>
      </c>
      <c r="C10" s="303">
        <v>3758350</v>
      </c>
      <c r="D10" s="304">
        <v>6.14</v>
      </c>
      <c r="E10" s="304">
        <v>0.36</v>
      </c>
      <c r="F10" s="303">
        <v>268445</v>
      </c>
      <c r="G10" s="232" t="s">
        <v>55</v>
      </c>
    </row>
    <row r="11" spans="1:7" s="209" customFormat="1" ht="33" customHeight="1" thickTop="1" thickBot="1" x14ac:dyDescent="0.3">
      <c r="A11" s="217" t="s">
        <v>58</v>
      </c>
      <c r="B11" s="301">
        <v>1054403</v>
      </c>
      <c r="C11" s="301">
        <v>1295616</v>
      </c>
      <c r="D11" s="302">
        <v>7.53</v>
      </c>
      <c r="E11" s="302">
        <v>1.98</v>
      </c>
      <c r="F11" s="301">
        <v>129557</v>
      </c>
      <c r="G11" s="233" t="s">
        <v>56</v>
      </c>
    </row>
    <row r="12" spans="1:7" s="209" customFormat="1" ht="33" customHeight="1" thickTop="1" x14ac:dyDescent="0.25">
      <c r="A12" s="234" t="s">
        <v>175</v>
      </c>
      <c r="B12" s="319">
        <v>2531850</v>
      </c>
      <c r="C12" s="319">
        <v>4229997</v>
      </c>
      <c r="D12" s="320">
        <v>8.59</v>
      </c>
      <c r="E12" s="320">
        <v>0.17</v>
      </c>
      <c r="F12" s="319">
        <v>203449</v>
      </c>
      <c r="G12" s="235" t="s">
        <v>222</v>
      </c>
    </row>
    <row r="13" spans="1:7" s="209" customFormat="1" ht="40.5" customHeight="1" x14ac:dyDescent="0.25">
      <c r="A13" s="236" t="s">
        <v>223</v>
      </c>
      <c r="B13" s="321">
        <v>1066990</v>
      </c>
      <c r="C13" s="321">
        <v>3289458</v>
      </c>
      <c r="D13" s="322">
        <v>6.3</v>
      </c>
      <c r="E13" s="322">
        <v>0.48</v>
      </c>
      <c r="F13" s="321">
        <v>240664</v>
      </c>
      <c r="G13" s="237" t="s">
        <v>224</v>
      </c>
    </row>
    <row r="14" spans="1:7" s="9" customFormat="1" ht="29.25" customHeight="1" x14ac:dyDescent="0.25">
      <c r="A14" s="510" t="s">
        <v>211</v>
      </c>
      <c r="B14" s="510"/>
      <c r="C14" s="510"/>
      <c r="D14" s="511" t="s">
        <v>202</v>
      </c>
      <c r="E14" s="511"/>
      <c r="F14" s="511"/>
      <c r="G14" s="511"/>
    </row>
  </sheetData>
  <mergeCells count="11">
    <mergeCell ref="C7:D7"/>
    <mergeCell ref="A8:A9"/>
    <mergeCell ref="G8:G9"/>
    <mergeCell ref="A14:C14"/>
    <mergeCell ref="D14:G14"/>
    <mergeCell ref="A6:G6"/>
    <mergeCell ref="A1:G1"/>
    <mergeCell ref="A2:G2"/>
    <mergeCell ref="A3:G3"/>
    <mergeCell ref="A4:G4"/>
    <mergeCell ref="A5:G5"/>
  </mergeCells>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theme="3" tint="0.39997558519241921"/>
  </sheetPr>
  <dimension ref="A1:K27"/>
  <sheetViews>
    <sheetView rightToLeft="1" zoomScaleNormal="100" zoomScaleSheetLayoutView="100" workbookViewId="0">
      <selection activeCell="G9" sqref="G9"/>
    </sheetView>
  </sheetViews>
  <sheetFormatPr defaultColWidth="9.109375" defaultRowHeight="13.2" x14ac:dyDescent="0.25"/>
  <cols>
    <col min="1" max="1" width="40.5546875" style="1" customWidth="1"/>
    <col min="2" max="2" width="2.5546875" style="1" customWidth="1"/>
    <col min="3" max="3" width="41" style="1" customWidth="1"/>
    <col min="4" max="4" width="3.109375" style="1" customWidth="1"/>
    <col min="5" max="8" width="9.109375" style="1"/>
    <col min="9" max="9" width="83.109375" style="1" customWidth="1"/>
    <col min="10" max="16384" width="9.109375" style="1"/>
  </cols>
  <sheetData>
    <row r="1" spans="1:11" s="33" customFormat="1" ht="69.75" customHeight="1" x14ac:dyDescent="0.25">
      <c r="A1" s="327"/>
      <c r="B1" s="327"/>
      <c r="C1" s="327"/>
      <c r="D1" s="32"/>
      <c r="E1" s="32"/>
      <c r="F1" s="32"/>
      <c r="G1" s="32"/>
      <c r="H1" s="32"/>
      <c r="I1" s="32"/>
      <c r="J1" s="32"/>
      <c r="K1" s="32"/>
    </row>
    <row r="2" spans="1:11" s="40" customFormat="1" ht="15.75" customHeight="1" x14ac:dyDescent="0.25">
      <c r="A2" s="63" t="s">
        <v>225</v>
      </c>
      <c r="C2" s="143" t="s">
        <v>228</v>
      </c>
    </row>
    <row r="3" spans="1:11" ht="18" customHeight="1" x14ac:dyDescent="0.25">
      <c r="C3" s="143"/>
    </row>
    <row r="4" spans="1:11" s="65" customFormat="1" ht="123" customHeight="1" x14ac:dyDescent="0.25">
      <c r="A4" s="146" t="s">
        <v>226</v>
      </c>
      <c r="B4" s="64"/>
      <c r="C4" s="2" t="s">
        <v>227</v>
      </c>
    </row>
    <row r="5" spans="1:11" s="65" customFormat="1" ht="83.25" customHeight="1" x14ac:dyDescent="0.25">
      <c r="A5" s="147" t="s">
        <v>148</v>
      </c>
      <c r="B5" s="64"/>
      <c r="C5" s="2" t="s">
        <v>179</v>
      </c>
    </row>
    <row r="6" spans="1:11" s="65" customFormat="1" ht="8.25" customHeight="1" x14ac:dyDescent="0.25">
      <c r="A6" s="146"/>
      <c r="B6" s="64"/>
      <c r="C6" s="2"/>
    </row>
    <row r="7" spans="1:11" s="65" customFormat="1" ht="13.95" customHeight="1" x14ac:dyDescent="0.25">
      <c r="A7" s="146" t="s">
        <v>230</v>
      </c>
      <c r="B7" s="64"/>
      <c r="C7" s="2" t="s">
        <v>229</v>
      </c>
    </row>
    <row r="8" spans="1:11" s="65" customFormat="1" ht="30" customHeight="1" x14ac:dyDescent="0.25">
      <c r="A8" s="66" t="s">
        <v>307</v>
      </c>
      <c r="C8" s="2" t="s">
        <v>308</v>
      </c>
    </row>
    <row r="9" spans="1:11" ht="15.6" x14ac:dyDescent="0.25">
      <c r="A9" s="66" t="s">
        <v>0</v>
      </c>
      <c r="C9" s="71" t="s">
        <v>149</v>
      </c>
    </row>
    <row r="10" spans="1:11" ht="15.6" x14ac:dyDescent="0.25">
      <c r="A10" s="70" t="s">
        <v>94</v>
      </c>
      <c r="B10" s="67"/>
      <c r="C10" s="71" t="s">
        <v>1</v>
      </c>
    </row>
    <row r="11" spans="1:11" ht="15.6" x14ac:dyDescent="0.25">
      <c r="A11" s="70" t="s">
        <v>110</v>
      </c>
      <c r="B11" s="67"/>
      <c r="C11" s="71" t="s">
        <v>112</v>
      </c>
    </row>
    <row r="12" spans="1:11" ht="15.6" x14ac:dyDescent="0.25">
      <c r="A12" s="70" t="s">
        <v>111</v>
      </c>
      <c r="B12" s="67"/>
      <c r="C12" s="71" t="s">
        <v>113</v>
      </c>
    </row>
    <row r="27" spans="5:7" x14ac:dyDescent="0.25">
      <c r="E27" s="68"/>
      <c r="F27" s="68"/>
      <c r="G27" s="69"/>
    </row>
  </sheetData>
  <mergeCells count="1">
    <mergeCell ref="A1:C1"/>
  </mergeCells>
  <phoneticPr fontId="0" type="noConversion"/>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M34"/>
  <sheetViews>
    <sheetView rightToLeft="1" view="pageBreakPreview" topLeftCell="B1" zoomScale="130" zoomScaleNormal="180" zoomScaleSheetLayoutView="130" workbookViewId="0">
      <selection activeCell="G38" sqref="G38"/>
    </sheetView>
  </sheetViews>
  <sheetFormatPr defaultRowHeight="13.2" x14ac:dyDescent="0.25"/>
  <cols>
    <col min="1" max="8" width="15.6640625" customWidth="1"/>
    <col min="9" max="9" width="12.6640625" customWidth="1"/>
    <col min="10" max="10" width="10.33203125" bestFit="1" customWidth="1"/>
    <col min="11" max="11" width="9.21875" bestFit="1" customWidth="1"/>
    <col min="13" max="13" width="29.88671875" customWidth="1"/>
    <col min="17" max="17" width="68.5546875" customWidth="1"/>
  </cols>
  <sheetData>
    <row r="2" spans="1:13" s="52" customFormat="1" ht="28.5" customHeight="1" x14ac:dyDescent="0.25">
      <c r="A2" s="355" t="s">
        <v>191</v>
      </c>
      <c r="B2" s="355"/>
      <c r="C2" s="355"/>
      <c r="D2" s="355"/>
      <c r="E2" s="355"/>
      <c r="F2" s="355"/>
      <c r="G2" s="355"/>
      <c r="H2" s="355"/>
      <c r="J2" s="123" t="s">
        <v>188</v>
      </c>
      <c r="K2" s="123" t="s">
        <v>189</v>
      </c>
      <c r="L2" s="123" t="s">
        <v>190</v>
      </c>
    </row>
    <row r="3" spans="1:13" s="52" customFormat="1" ht="19.5" customHeight="1" thickBot="1" x14ac:dyDescent="0.3">
      <c r="A3" s="355">
        <v>2016</v>
      </c>
      <c r="B3" s="355"/>
      <c r="C3" s="355"/>
      <c r="D3" s="355"/>
      <c r="E3" s="355"/>
      <c r="F3" s="355"/>
      <c r="G3" s="355"/>
      <c r="H3" s="355"/>
      <c r="I3" s="122"/>
      <c r="J3" s="190">
        <f>SUM('90'!E24)</f>
        <v>1240271</v>
      </c>
      <c r="K3" s="190">
        <f>SUM('90'!D24)</f>
        <v>309994</v>
      </c>
      <c r="L3" s="190">
        <f>SUM('90'!C24)</f>
        <v>68359</v>
      </c>
      <c r="M3" s="122"/>
    </row>
    <row r="4" spans="1:13" s="122" customFormat="1" ht="19.5" customHeight="1" thickTop="1" x14ac:dyDescent="0.25">
      <c r="A4" s="356" t="s">
        <v>192</v>
      </c>
      <c r="B4" s="356"/>
      <c r="C4" s="356"/>
      <c r="D4" s="356"/>
      <c r="E4" s="356"/>
      <c r="F4" s="356"/>
      <c r="G4" s="356"/>
      <c r="H4" s="356"/>
    </row>
    <row r="5" spans="1:13" s="122" customFormat="1" ht="28.5" customHeight="1" x14ac:dyDescent="0.25">
      <c r="A5" s="357">
        <v>2016</v>
      </c>
      <c r="B5" s="357"/>
      <c r="C5" s="357"/>
      <c r="D5" s="357"/>
      <c r="E5" s="357"/>
      <c r="F5" s="357"/>
      <c r="G5" s="357"/>
      <c r="H5" s="357"/>
      <c r="I5"/>
      <c r="J5"/>
      <c r="K5"/>
      <c r="L5"/>
      <c r="M5"/>
    </row>
    <row r="34" spans="1:9" x14ac:dyDescent="0.25">
      <c r="A34" s="496" t="s">
        <v>236</v>
      </c>
      <c r="B34" s="496"/>
      <c r="C34" s="496"/>
      <c r="D34" s="496"/>
      <c r="E34" s="496"/>
      <c r="F34" s="496"/>
      <c r="G34" s="496"/>
      <c r="H34" s="496"/>
      <c r="I34" s="5"/>
    </row>
  </sheetData>
  <mergeCells count="5">
    <mergeCell ref="A4:H4"/>
    <mergeCell ref="A3:H3"/>
    <mergeCell ref="A2:H2"/>
    <mergeCell ref="A5:H5"/>
    <mergeCell ref="A34:H34"/>
  </mergeCells>
  <printOptions horizontalCentered="1"/>
  <pageMargins left="0" right="0" top="0.39370078740157483" bottom="0" header="0.31496062992125984" footer="0.31496062992125984"/>
  <pageSetup paperSize="9"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2"/>
  <sheetViews>
    <sheetView showGridLines="0" rightToLeft="1" view="pageBreakPreview" zoomScaleNormal="100" zoomScaleSheetLayoutView="100" workbookViewId="0">
      <selection activeCell="B22" sqref="B22"/>
    </sheetView>
  </sheetViews>
  <sheetFormatPr defaultColWidth="9.109375" defaultRowHeight="13.2" x14ac:dyDescent="0.25"/>
  <cols>
    <col min="1" max="1" width="75.109375" style="28" customWidth="1"/>
    <col min="2" max="16384" width="9.109375" style="28"/>
  </cols>
  <sheetData>
    <row r="1" spans="1:1" ht="21" customHeight="1" x14ac:dyDescent="0.25"/>
    <row r="2" spans="1:1" s="42" customFormat="1" ht="69" customHeight="1" x14ac:dyDescent="0.25">
      <c r="A2" s="41"/>
    </row>
    <row r="3" spans="1:1" s="42" customFormat="1" ht="38.25" customHeight="1" x14ac:dyDescent="0.25">
      <c r="A3" s="43"/>
    </row>
    <row r="4" spans="1:1" s="42" customFormat="1" ht="90" customHeight="1" x14ac:dyDescent="0.25">
      <c r="A4" s="44"/>
    </row>
    <row r="5" spans="1:1" s="29" customFormat="1" x14ac:dyDescent="0.25">
      <c r="A5" s="30"/>
    </row>
    <row r="9" spans="1:1" ht="72.599999999999994" x14ac:dyDescent="2.0499999999999998">
      <c r="A9" s="31"/>
    </row>
    <row r="42" ht="58.95" customHeight="1" x14ac:dyDescent="0.25"/>
  </sheetData>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enableFormatConditionsCalculation="0">
    <tabColor theme="3" tint="0.39997558519241921"/>
  </sheetPr>
  <dimension ref="A1:P26"/>
  <sheetViews>
    <sheetView showGridLines="0" rightToLeft="1" view="pageBreakPreview" zoomScale="130" zoomScaleNormal="100" zoomScaleSheetLayoutView="130" workbookViewId="0">
      <selection activeCell="A7" sqref="A7:B8"/>
    </sheetView>
  </sheetViews>
  <sheetFormatPr defaultColWidth="9.109375" defaultRowHeight="15.6" x14ac:dyDescent="0.25"/>
  <cols>
    <col min="1" max="1" width="4.6640625" style="82" customWidth="1"/>
    <col min="2" max="2" width="32.6640625" style="83" customWidth="1"/>
    <col min="3" max="4" width="10.6640625" style="35" hidden="1" customWidth="1"/>
    <col min="5" max="5" width="10.6640625" style="35" customWidth="1"/>
    <col min="6" max="6" width="10.33203125" style="35" hidden="1" customWidth="1"/>
    <col min="7" max="10" width="11.109375" style="35" customWidth="1"/>
    <col min="11" max="11" width="32.6640625" style="84" customWidth="1"/>
    <col min="12" max="12" width="4.6640625" style="84" customWidth="1"/>
    <col min="13" max="13" width="9.109375" style="79"/>
    <col min="14" max="16384" width="9.109375" style="78"/>
  </cols>
  <sheetData>
    <row r="1" spans="1:16" s="74" customFormat="1" ht="24.75" customHeight="1" x14ac:dyDescent="0.25">
      <c r="A1" s="339"/>
      <c r="B1" s="339"/>
      <c r="C1" s="339"/>
      <c r="D1" s="339"/>
      <c r="E1" s="339"/>
      <c r="F1" s="339"/>
      <c r="G1" s="339"/>
      <c r="H1" s="339"/>
      <c r="I1" s="339"/>
      <c r="J1" s="339"/>
      <c r="K1" s="339"/>
      <c r="L1" s="339"/>
    </row>
    <row r="2" spans="1:16" s="50" customFormat="1" ht="21.75" customHeight="1" x14ac:dyDescent="0.25">
      <c r="A2" s="355" t="s">
        <v>2</v>
      </c>
      <c r="B2" s="355"/>
      <c r="C2" s="355"/>
      <c r="D2" s="355"/>
      <c r="E2" s="355"/>
      <c r="F2" s="355"/>
      <c r="G2" s="355"/>
      <c r="H2" s="355"/>
      <c r="I2" s="355"/>
      <c r="J2" s="355"/>
      <c r="K2" s="355"/>
      <c r="L2" s="355"/>
      <c r="M2" s="75"/>
    </row>
    <row r="3" spans="1:16" s="72" customFormat="1" ht="14.25" customHeight="1" x14ac:dyDescent="0.25">
      <c r="A3" s="355" t="s">
        <v>256</v>
      </c>
      <c r="B3" s="355"/>
      <c r="C3" s="355"/>
      <c r="D3" s="355"/>
      <c r="E3" s="355"/>
      <c r="F3" s="355"/>
      <c r="G3" s="355"/>
      <c r="H3" s="355"/>
      <c r="I3" s="355"/>
      <c r="J3" s="355"/>
      <c r="K3" s="355"/>
      <c r="L3" s="355"/>
    </row>
    <row r="4" spans="1:16" s="39" customFormat="1" ht="16.2" customHeight="1" x14ac:dyDescent="0.25">
      <c r="A4" s="356" t="s">
        <v>3</v>
      </c>
      <c r="B4" s="356"/>
      <c r="C4" s="356"/>
      <c r="D4" s="356"/>
      <c r="E4" s="356"/>
      <c r="F4" s="356"/>
      <c r="G4" s="356"/>
      <c r="H4" s="356"/>
      <c r="I4" s="356"/>
      <c r="J4" s="356"/>
      <c r="K4" s="356"/>
      <c r="L4" s="356"/>
      <c r="M4" s="76"/>
    </row>
    <row r="5" spans="1:16" s="39" customFormat="1" ht="16.2" customHeight="1" x14ac:dyDescent="0.25">
      <c r="A5" s="357" t="s">
        <v>256</v>
      </c>
      <c r="B5" s="357"/>
      <c r="C5" s="357"/>
      <c r="D5" s="357"/>
      <c r="E5" s="357"/>
      <c r="F5" s="357"/>
      <c r="G5" s="357"/>
      <c r="H5" s="357"/>
      <c r="I5" s="357"/>
      <c r="J5" s="357"/>
      <c r="K5" s="357"/>
      <c r="L5" s="357"/>
      <c r="M5" s="76"/>
    </row>
    <row r="6" spans="1:16" s="39" customFormat="1" ht="23.25" customHeight="1" x14ac:dyDescent="0.25">
      <c r="A6" s="24" t="s">
        <v>253</v>
      </c>
      <c r="B6" s="77"/>
      <c r="C6" s="61"/>
      <c r="D6" s="61"/>
      <c r="E6" s="61"/>
      <c r="F6" s="61"/>
      <c r="G6" s="61"/>
      <c r="H6" s="61"/>
      <c r="I6" s="61"/>
      <c r="J6" s="61"/>
      <c r="K6" s="61"/>
      <c r="L6" s="45" t="s">
        <v>254</v>
      </c>
      <c r="M6" s="61"/>
      <c r="N6" s="61"/>
      <c r="O6" s="61"/>
      <c r="P6" s="61"/>
    </row>
    <row r="7" spans="1:16" ht="24" customHeight="1" x14ac:dyDescent="0.25">
      <c r="A7" s="358" t="s">
        <v>76</v>
      </c>
      <c r="B7" s="359"/>
      <c r="C7" s="331">
        <v>2008</v>
      </c>
      <c r="D7" s="331">
        <v>2009</v>
      </c>
      <c r="E7" s="331">
        <v>2012</v>
      </c>
      <c r="F7" s="331">
        <v>2005</v>
      </c>
      <c r="G7" s="331">
        <v>2013</v>
      </c>
      <c r="H7" s="331">
        <v>2014</v>
      </c>
      <c r="I7" s="331">
        <v>2015</v>
      </c>
      <c r="J7" s="331">
        <v>2016</v>
      </c>
      <c r="K7" s="333" t="s">
        <v>77</v>
      </c>
      <c r="L7" s="334"/>
      <c r="M7" s="78"/>
    </row>
    <row r="8" spans="1:16" ht="24" customHeight="1" x14ac:dyDescent="0.25">
      <c r="A8" s="360"/>
      <c r="B8" s="361"/>
      <c r="C8" s="332"/>
      <c r="D8" s="332"/>
      <c r="E8" s="332"/>
      <c r="F8" s="332"/>
      <c r="G8" s="332"/>
      <c r="H8" s="332"/>
      <c r="I8" s="332"/>
      <c r="J8" s="332"/>
      <c r="K8" s="335"/>
      <c r="L8" s="336"/>
      <c r="M8" s="78"/>
    </row>
    <row r="9" spans="1:16" ht="17.25" customHeight="1" thickBot="1" x14ac:dyDescent="0.3">
      <c r="A9" s="349" t="s">
        <v>46</v>
      </c>
      <c r="B9" s="349"/>
      <c r="C9" s="48"/>
      <c r="D9" s="48"/>
      <c r="E9" s="48"/>
      <c r="F9" s="48"/>
      <c r="G9" s="178"/>
      <c r="H9" s="48"/>
      <c r="I9" s="48"/>
      <c r="J9" s="48"/>
      <c r="K9" s="338" t="s">
        <v>48</v>
      </c>
      <c r="L9" s="338"/>
    </row>
    <row r="10" spans="1:16" ht="18" customHeight="1" thickTop="1" thickBot="1" x14ac:dyDescent="0.3">
      <c r="A10" s="328" t="s">
        <v>4</v>
      </c>
      <c r="B10" s="328"/>
      <c r="C10" s="47">
        <v>1267</v>
      </c>
      <c r="D10" s="47">
        <v>1587.1</v>
      </c>
      <c r="E10" s="47">
        <v>2432.5</v>
      </c>
      <c r="F10" s="47">
        <v>36</v>
      </c>
      <c r="G10" s="47">
        <v>2189</v>
      </c>
      <c r="H10" s="47">
        <v>2150.1</v>
      </c>
      <c r="I10" s="47">
        <v>2758</v>
      </c>
      <c r="J10" s="47">
        <v>3986.7</v>
      </c>
      <c r="K10" s="337" t="s">
        <v>5</v>
      </c>
      <c r="L10" s="337"/>
    </row>
    <row r="11" spans="1:16" ht="18" customHeight="1" thickTop="1" thickBot="1" x14ac:dyDescent="0.3">
      <c r="A11" s="340" t="s">
        <v>150</v>
      </c>
      <c r="B11" s="340"/>
      <c r="C11" s="46">
        <v>24019.3</v>
      </c>
      <c r="D11" s="46">
        <v>54568.6</v>
      </c>
      <c r="E11" s="152">
        <v>82967.5</v>
      </c>
      <c r="F11" s="46">
        <v>14089</v>
      </c>
      <c r="G11" s="179">
        <v>85154.3</v>
      </c>
      <c r="H11" s="179">
        <v>105203.9</v>
      </c>
      <c r="I11" s="179">
        <v>90248.9</v>
      </c>
      <c r="J11" s="179">
        <v>72307.100000000006</v>
      </c>
      <c r="K11" s="329" t="s">
        <v>154</v>
      </c>
      <c r="L11" s="329"/>
    </row>
    <row r="12" spans="1:16" ht="18" customHeight="1" thickTop="1" thickBot="1" x14ac:dyDescent="0.3">
      <c r="A12" s="328" t="s">
        <v>6</v>
      </c>
      <c r="B12" s="328"/>
      <c r="C12" s="47">
        <v>10267.299999999999</v>
      </c>
      <c r="D12" s="47">
        <v>10474.200000000001</v>
      </c>
      <c r="E12" s="47">
        <v>33354.299999999996</v>
      </c>
      <c r="F12" s="47">
        <v>2172</v>
      </c>
      <c r="G12" s="47">
        <v>64166.3</v>
      </c>
      <c r="H12" s="47">
        <v>47699.199999999997</v>
      </c>
      <c r="I12" s="47">
        <v>40756.5</v>
      </c>
      <c r="J12" s="47">
        <v>37506.5</v>
      </c>
      <c r="K12" s="337" t="s">
        <v>155</v>
      </c>
      <c r="L12" s="337"/>
    </row>
    <row r="13" spans="1:16" ht="18" customHeight="1" thickTop="1" thickBot="1" x14ac:dyDescent="0.3">
      <c r="A13" s="340" t="s">
        <v>7</v>
      </c>
      <c r="B13" s="340"/>
      <c r="C13" s="46">
        <v>8215.4</v>
      </c>
      <c r="D13" s="46">
        <v>2528</v>
      </c>
      <c r="E13" s="154">
        <v>40297.300000000003</v>
      </c>
      <c r="F13" s="46">
        <v>357.3</v>
      </c>
      <c r="G13" s="180">
        <v>59204.800000000003</v>
      </c>
      <c r="H13" s="180">
        <v>55863.4</v>
      </c>
      <c r="I13" s="180">
        <v>55976.2</v>
      </c>
      <c r="J13" s="180">
        <v>44567.199999999997</v>
      </c>
      <c r="K13" s="329" t="s">
        <v>156</v>
      </c>
      <c r="L13" s="329"/>
    </row>
    <row r="14" spans="1:16" ht="18" customHeight="1" thickTop="1" thickBot="1" x14ac:dyDescent="0.3">
      <c r="A14" s="328" t="s">
        <v>176</v>
      </c>
      <c r="B14" s="328"/>
      <c r="C14" s="47">
        <v>85.9</v>
      </c>
      <c r="D14" s="47">
        <v>87.4</v>
      </c>
      <c r="E14" s="151">
        <v>85.7</v>
      </c>
      <c r="F14" s="47">
        <v>180.3</v>
      </c>
      <c r="G14" s="151">
        <v>85.9</v>
      </c>
      <c r="H14" s="151">
        <v>62.7</v>
      </c>
      <c r="I14" s="151">
        <v>27.9</v>
      </c>
      <c r="J14" s="151">
        <v>0</v>
      </c>
      <c r="K14" s="337" t="s">
        <v>177</v>
      </c>
      <c r="L14" s="337"/>
    </row>
    <row r="15" spans="1:16" ht="18" customHeight="1" thickTop="1" thickBot="1" x14ac:dyDescent="0.3">
      <c r="A15" s="345" t="s">
        <v>151</v>
      </c>
      <c r="B15" s="346"/>
      <c r="C15" s="46">
        <v>168.6</v>
      </c>
      <c r="D15" s="46">
        <v>1534.5</v>
      </c>
      <c r="E15" s="152">
        <v>1508.1</v>
      </c>
      <c r="F15" s="46"/>
      <c r="G15" s="179">
        <v>1524.1</v>
      </c>
      <c r="H15" s="183">
        <v>1434.4</v>
      </c>
      <c r="I15" s="183">
        <v>1372.2</v>
      </c>
      <c r="J15" s="183">
        <v>1331.6</v>
      </c>
      <c r="K15" s="347" t="s">
        <v>157</v>
      </c>
      <c r="L15" s="348"/>
    </row>
    <row r="16" spans="1:16" ht="18" customHeight="1" thickTop="1" x14ac:dyDescent="0.25">
      <c r="A16" s="354" t="s">
        <v>8</v>
      </c>
      <c r="B16" s="354"/>
      <c r="C16" s="73">
        <v>435</v>
      </c>
      <c r="D16" s="73">
        <v>499.7</v>
      </c>
      <c r="E16" s="153">
        <v>282.70000000000437</v>
      </c>
      <c r="F16" s="73">
        <v>389.5</v>
      </c>
      <c r="G16" s="153">
        <v>360.59999999997672</v>
      </c>
      <c r="H16" s="153">
        <v>843.69999999998981</v>
      </c>
      <c r="I16" s="153">
        <v>2485.5999999999985</v>
      </c>
      <c r="J16" s="153">
        <v>21412.799999999974</v>
      </c>
      <c r="K16" s="341" t="s">
        <v>158</v>
      </c>
      <c r="L16" s="341"/>
    </row>
    <row r="17" spans="1:12" ht="22.5" customHeight="1" x14ac:dyDescent="0.25">
      <c r="A17" s="344" t="s">
        <v>9</v>
      </c>
      <c r="B17" s="344"/>
      <c r="C17" s="81">
        <f>SUM(C9:C16)</f>
        <v>44458.5</v>
      </c>
      <c r="D17" s="81">
        <f>SUM(D10:D16)</f>
        <v>71279.499999999985</v>
      </c>
      <c r="E17" s="81">
        <f>SUM(E10:E16)</f>
        <v>160928.1</v>
      </c>
      <c r="F17" s="81">
        <f>SUM(F10:F16)</f>
        <v>17224.099999999999</v>
      </c>
      <c r="G17" s="81">
        <f t="shared" ref="G17" si="0">SUM(G10:G16)</f>
        <v>212685</v>
      </c>
      <c r="H17" s="81">
        <f>H10+H11+H12+H13+H14+H15+H16</f>
        <v>213257.4</v>
      </c>
      <c r="I17" s="81">
        <f>I10+I11+I12+I13+I14+I15+I16</f>
        <v>193625.3</v>
      </c>
      <c r="J17" s="81">
        <f>J10+J11+J12+J13+J14+J15+J16</f>
        <v>181111.89999999997</v>
      </c>
      <c r="K17" s="330" t="s">
        <v>10</v>
      </c>
      <c r="L17" s="330"/>
    </row>
    <row r="18" spans="1:12" ht="17.25" customHeight="1" thickBot="1" x14ac:dyDescent="0.3">
      <c r="A18" s="343" t="s">
        <v>49</v>
      </c>
      <c r="B18" s="343"/>
      <c r="C18" s="144"/>
      <c r="D18" s="144"/>
      <c r="E18" s="144"/>
      <c r="F18" s="144"/>
      <c r="G18" s="144"/>
      <c r="H18" s="144"/>
      <c r="I18" s="144"/>
      <c r="J18" s="144"/>
      <c r="K18" s="342" t="s">
        <v>47</v>
      </c>
      <c r="L18" s="342"/>
    </row>
    <row r="19" spans="1:12" ht="18" customHeight="1" thickTop="1" thickBot="1" x14ac:dyDescent="0.3">
      <c r="A19" s="340" t="s">
        <v>72</v>
      </c>
      <c r="B19" s="340"/>
      <c r="C19" s="46">
        <v>6912.8</v>
      </c>
      <c r="D19" s="46">
        <v>7191.4</v>
      </c>
      <c r="E19" s="46">
        <v>10975.7</v>
      </c>
      <c r="F19" s="46">
        <v>3531.2</v>
      </c>
      <c r="G19" s="150">
        <v>12340.4</v>
      </c>
      <c r="H19" s="181">
        <v>14075.8</v>
      </c>
      <c r="I19" s="181">
        <v>14985.2</v>
      </c>
      <c r="J19" s="181">
        <v>16184.1</v>
      </c>
      <c r="K19" s="329" t="s">
        <v>185</v>
      </c>
      <c r="L19" s="329"/>
    </row>
    <row r="20" spans="1:12" ht="18" customHeight="1" thickTop="1" thickBot="1" x14ac:dyDescent="0.3">
      <c r="A20" s="328" t="s">
        <v>152</v>
      </c>
      <c r="B20" s="328"/>
      <c r="C20" s="47">
        <v>1015.2</v>
      </c>
      <c r="D20" s="47">
        <v>468.1</v>
      </c>
      <c r="E20" s="47">
        <v>16983.3</v>
      </c>
      <c r="F20" s="47">
        <v>259.5</v>
      </c>
      <c r="G20" s="47">
        <v>52805</v>
      </c>
      <c r="H20" s="47">
        <v>34632.699999999997</v>
      </c>
      <c r="I20" s="47">
        <v>7946.5</v>
      </c>
      <c r="J20" s="47">
        <v>1312</v>
      </c>
      <c r="K20" s="337" t="s">
        <v>180</v>
      </c>
      <c r="L20" s="337"/>
    </row>
    <row r="21" spans="1:12" ht="18" customHeight="1" thickTop="1" thickBot="1" x14ac:dyDescent="0.3">
      <c r="A21" s="340" t="s">
        <v>12</v>
      </c>
      <c r="B21" s="340"/>
      <c r="C21" s="46">
        <v>9982.5</v>
      </c>
      <c r="D21" s="46">
        <v>11063.8</v>
      </c>
      <c r="E21" s="46">
        <v>12295.7</v>
      </c>
      <c r="F21" s="46">
        <v>7328.2</v>
      </c>
      <c r="G21" s="150">
        <v>12444.5</v>
      </c>
      <c r="H21" s="181">
        <v>30603.7</v>
      </c>
      <c r="I21" s="181">
        <v>51795.1</v>
      </c>
      <c r="J21" s="181">
        <v>51762.2</v>
      </c>
      <c r="K21" s="329" t="s">
        <v>159</v>
      </c>
      <c r="L21" s="329"/>
    </row>
    <row r="22" spans="1:12" ht="18" customHeight="1" thickTop="1" thickBot="1" x14ac:dyDescent="0.3">
      <c r="A22" s="328" t="s">
        <v>42</v>
      </c>
      <c r="B22" s="328"/>
      <c r="C22" s="47">
        <v>10033.6</v>
      </c>
      <c r="D22" s="47">
        <v>11791.9</v>
      </c>
      <c r="E22" s="47">
        <v>21060.7</v>
      </c>
      <c r="F22" s="47">
        <v>2224.5</v>
      </c>
      <c r="G22" s="47">
        <v>25464.3</v>
      </c>
      <c r="H22" s="47">
        <v>28541.200000000001</v>
      </c>
      <c r="I22" s="47">
        <v>30479.9</v>
      </c>
      <c r="J22" s="47">
        <v>33022.400000000001</v>
      </c>
      <c r="K22" s="337" t="s">
        <v>181</v>
      </c>
      <c r="L22" s="337"/>
    </row>
    <row r="23" spans="1:12" ht="18" customHeight="1" thickTop="1" thickBot="1" x14ac:dyDescent="0.3">
      <c r="A23" s="340" t="s">
        <v>153</v>
      </c>
      <c r="B23" s="340"/>
      <c r="C23" s="46">
        <v>1843.8</v>
      </c>
      <c r="D23" s="46">
        <v>2593.4</v>
      </c>
      <c r="E23" s="46">
        <v>4033.3</v>
      </c>
      <c r="F23" s="46">
        <v>739.9</v>
      </c>
      <c r="G23" s="324">
        <v>3382</v>
      </c>
      <c r="H23" s="182">
        <v>2175.6999999999998</v>
      </c>
      <c r="I23" s="182">
        <v>0</v>
      </c>
      <c r="J23" s="182">
        <v>0</v>
      </c>
      <c r="K23" s="329" t="s">
        <v>182</v>
      </c>
      <c r="L23" s="329"/>
    </row>
    <row r="24" spans="1:12" ht="18" customHeight="1" thickTop="1" thickBot="1" x14ac:dyDescent="0.3">
      <c r="A24" s="328" t="s">
        <v>13</v>
      </c>
      <c r="B24" s="328"/>
      <c r="C24" s="47">
        <v>6677.1</v>
      </c>
      <c r="D24" s="47">
        <v>26920</v>
      </c>
      <c r="E24" s="47">
        <v>13518.7</v>
      </c>
      <c r="F24" s="47">
        <v>2502.5</v>
      </c>
      <c r="G24" s="47">
        <v>6234</v>
      </c>
      <c r="H24" s="47">
        <v>11592.2</v>
      </c>
      <c r="I24" s="47">
        <v>3196.8</v>
      </c>
      <c r="J24" s="47">
        <v>5781.2749999999996</v>
      </c>
      <c r="K24" s="337" t="s">
        <v>160</v>
      </c>
      <c r="L24" s="337"/>
    </row>
    <row r="25" spans="1:12" ht="18" customHeight="1" thickTop="1" x14ac:dyDescent="0.25">
      <c r="A25" s="352" t="s">
        <v>14</v>
      </c>
      <c r="B25" s="352"/>
      <c r="C25" s="49">
        <v>7993.5</v>
      </c>
      <c r="D25" s="49">
        <v>11250.9</v>
      </c>
      <c r="E25" s="49">
        <v>82369.5</v>
      </c>
      <c r="F25" s="49">
        <v>638.29999999999995</v>
      </c>
      <c r="G25" s="150">
        <v>100324.2</v>
      </c>
      <c r="H25" s="181">
        <v>91927.199999999983</v>
      </c>
      <c r="I25" s="181">
        <v>85569.799999999974</v>
      </c>
      <c r="J25" s="181">
        <v>73387.499999999985</v>
      </c>
      <c r="K25" s="353" t="s">
        <v>161</v>
      </c>
      <c r="L25" s="353"/>
    </row>
    <row r="26" spans="1:12" ht="22.5" customHeight="1" x14ac:dyDescent="0.25">
      <c r="A26" s="350" t="s">
        <v>16</v>
      </c>
      <c r="B26" s="350"/>
      <c r="C26" s="80">
        <f>SUM(C19:C25)</f>
        <v>44458.5</v>
      </c>
      <c r="D26" s="80">
        <f>SUM(D19:D25)</f>
        <v>71279.5</v>
      </c>
      <c r="E26" s="80">
        <f>SUM(E19:E25)</f>
        <v>161236.9</v>
      </c>
      <c r="F26" s="80" t="e">
        <f>SUM(#REF!)</f>
        <v>#REF!</v>
      </c>
      <c r="G26" s="80">
        <f>SUM(G19:G25)</f>
        <v>212994.4</v>
      </c>
      <c r="H26" s="80">
        <f>SUM(H19:H25)</f>
        <v>213548.49999999997</v>
      </c>
      <c r="I26" s="80">
        <f>I19+I20+I21+I22+I23+I24+I25</f>
        <v>193973.3</v>
      </c>
      <c r="J26" s="80">
        <f>J19+J20+J21+J22+J23+J24+J25</f>
        <v>181449.47499999998</v>
      </c>
      <c r="K26" s="351" t="s">
        <v>10</v>
      </c>
      <c r="L26" s="351"/>
    </row>
  </sheetData>
  <mergeCells count="51">
    <mergeCell ref="A2:L2"/>
    <mergeCell ref="A4:L4"/>
    <mergeCell ref="A5:L5"/>
    <mergeCell ref="A3:L3"/>
    <mergeCell ref="C7:C8"/>
    <mergeCell ref="G7:G8"/>
    <mergeCell ref="A7:B8"/>
    <mergeCell ref="H7:H8"/>
    <mergeCell ref="I7:I8"/>
    <mergeCell ref="J7:J8"/>
    <mergeCell ref="F7:F8"/>
    <mergeCell ref="A22:B22"/>
    <mergeCell ref="K22:L22"/>
    <mergeCell ref="K23:L23"/>
    <mergeCell ref="A21:B21"/>
    <mergeCell ref="A16:B16"/>
    <mergeCell ref="A23:B23"/>
    <mergeCell ref="K21:L21"/>
    <mergeCell ref="K20:L20"/>
    <mergeCell ref="A20:B20"/>
    <mergeCell ref="A26:B26"/>
    <mergeCell ref="K26:L26"/>
    <mergeCell ref="A25:B25"/>
    <mergeCell ref="A24:B24"/>
    <mergeCell ref="K24:L24"/>
    <mergeCell ref="K25:L25"/>
    <mergeCell ref="A1:L1"/>
    <mergeCell ref="D7:D8"/>
    <mergeCell ref="A19:B19"/>
    <mergeCell ref="K14:L14"/>
    <mergeCell ref="K16:L16"/>
    <mergeCell ref="A14:B14"/>
    <mergeCell ref="K18:L18"/>
    <mergeCell ref="A18:B18"/>
    <mergeCell ref="A17:B17"/>
    <mergeCell ref="A13:B13"/>
    <mergeCell ref="K13:L13"/>
    <mergeCell ref="A15:B15"/>
    <mergeCell ref="K12:L12"/>
    <mergeCell ref="A11:B11"/>
    <mergeCell ref="K15:L15"/>
    <mergeCell ref="A9:B9"/>
    <mergeCell ref="A12:B12"/>
    <mergeCell ref="K19:L19"/>
    <mergeCell ref="K17:L17"/>
    <mergeCell ref="K11:L11"/>
    <mergeCell ref="E7:E8"/>
    <mergeCell ref="A10:B10"/>
    <mergeCell ref="K7:L8"/>
    <mergeCell ref="K10:L10"/>
    <mergeCell ref="K9:L9"/>
  </mergeCells>
  <phoneticPr fontId="0" type="noConversion"/>
  <printOptions horizontalCentered="1" verticalCentered="1"/>
  <pageMargins left="0" right="0" top="0" bottom="0" header="0.51181102362204722" footer="0.51181102362204722"/>
  <pageSetup paperSize="9" orientation="landscape" r:id="rId1"/>
  <headerFooter alignWithMargins="0"/>
  <ignoredErrors>
    <ignoredError sqref="C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enableFormatConditionsCalculation="0">
    <tabColor theme="3" tint="0.39997558519241921"/>
  </sheetPr>
  <dimension ref="A1:P21"/>
  <sheetViews>
    <sheetView showGridLines="0" rightToLeft="1" view="pageBreakPreview" zoomScale="90" zoomScaleNormal="100" zoomScaleSheetLayoutView="90" workbookViewId="0">
      <selection activeCell="S13" sqref="S13"/>
    </sheetView>
  </sheetViews>
  <sheetFormatPr defaultColWidth="9.109375" defaultRowHeight="15.6" x14ac:dyDescent="0.25"/>
  <cols>
    <col min="1" max="1" width="3.109375" style="82" customWidth="1"/>
    <col min="2" max="2" width="14.6640625" style="83" customWidth="1"/>
    <col min="3" max="9" width="10.44140625" style="35" customWidth="1"/>
    <col min="10" max="11" width="13.88671875" style="35" bestFit="1" customWidth="1"/>
    <col min="12" max="12" width="14.6640625" style="84" customWidth="1"/>
    <col min="13" max="13" width="3.6640625" style="84" customWidth="1"/>
    <col min="14" max="16384" width="9.109375" style="78"/>
  </cols>
  <sheetData>
    <row r="1" spans="1:16" s="74" customFormat="1" ht="24.75" customHeight="1" x14ac:dyDescent="0.25">
      <c r="A1" s="339"/>
      <c r="B1" s="366"/>
      <c r="C1" s="366"/>
      <c r="D1" s="366"/>
      <c r="E1" s="366"/>
      <c r="F1" s="366"/>
      <c r="G1" s="366"/>
      <c r="H1" s="366"/>
      <c r="I1" s="366"/>
      <c r="J1" s="366"/>
      <c r="K1" s="366"/>
      <c r="L1" s="366"/>
      <c r="M1" s="366"/>
    </row>
    <row r="2" spans="1:16" s="50" customFormat="1" ht="18" customHeight="1" x14ac:dyDescent="0.25">
      <c r="A2" s="355" t="s">
        <v>11</v>
      </c>
      <c r="B2" s="355"/>
      <c r="C2" s="355"/>
      <c r="D2" s="355"/>
      <c r="E2" s="355"/>
      <c r="F2" s="355"/>
      <c r="G2" s="355"/>
      <c r="H2" s="355"/>
      <c r="I2" s="355"/>
      <c r="J2" s="355"/>
      <c r="K2" s="355"/>
      <c r="L2" s="355"/>
      <c r="M2" s="355"/>
    </row>
    <row r="3" spans="1:16" s="50" customFormat="1" ht="18" customHeight="1" x14ac:dyDescent="0.25">
      <c r="A3" s="355" t="s">
        <v>255</v>
      </c>
      <c r="B3" s="355"/>
      <c r="C3" s="355"/>
      <c r="D3" s="355"/>
      <c r="E3" s="355"/>
      <c r="F3" s="355"/>
      <c r="G3" s="355"/>
      <c r="H3" s="355"/>
      <c r="I3" s="355"/>
      <c r="J3" s="355"/>
      <c r="K3" s="355"/>
      <c r="L3" s="355"/>
      <c r="M3" s="355"/>
    </row>
    <row r="4" spans="1:16" s="39" customFormat="1" x14ac:dyDescent="0.25">
      <c r="A4" s="371" t="s">
        <v>15</v>
      </c>
      <c r="B4" s="371"/>
      <c r="C4" s="371"/>
      <c r="D4" s="371"/>
      <c r="E4" s="371"/>
      <c r="F4" s="371"/>
      <c r="G4" s="371"/>
      <c r="H4" s="371"/>
      <c r="I4" s="371"/>
      <c r="J4" s="371"/>
      <c r="K4" s="371"/>
      <c r="L4" s="371"/>
      <c r="M4" s="371"/>
    </row>
    <row r="5" spans="1:16" s="39" customFormat="1" ht="13.5" customHeight="1" x14ac:dyDescent="0.25">
      <c r="A5" s="371" t="s">
        <v>255</v>
      </c>
      <c r="B5" s="371"/>
      <c r="C5" s="371"/>
      <c r="D5" s="371"/>
      <c r="E5" s="371"/>
      <c r="F5" s="371"/>
      <c r="G5" s="371"/>
      <c r="H5" s="371"/>
      <c r="I5" s="371"/>
      <c r="J5" s="371"/>
      <c r="K5" s="371"/>
      <c r="L5" s="371"/>
      <c r="M5" s="371"/>
      <c r="N5" s="85"/>
      <c r="O5" s="85"/>
      <c r="P5" s="85"/>
    </row>
    <row r="6" spans="1:16" s="39" customFormat="1" ht="30" customHeight="1" x14ac:dyDescent="0.25">
      <c r="A6" s="24" t="s">
        <v>251</v>
      </c>
      <c r="B6" s="34"/>
      <c r="C6" s="35"/>
      <c r="D6" s="35"/>
      <c r="E6" s="35"/>
      <c r="F6" s="35"/>
      <c r="G6" s="35"/>
      <c r="H6" s="78"/>
      <c r="I6" s="78"/>
      <c r="J6" s="78"/>
      <c r="K6" s="78"/>
      <c r="L6" s="78"/>
      <c r="M6" s="45" t="s">
        <v>252</v>
      </c>
      <c r="N6" s="78"/>
      <c r="O6" s="78"/>
      <c r="P6" s="78"/>
    </row>
    <row r="7" spans="1:16" ht="30" customHeight="1" thickBot="1" x14ac:dyDescent="0.3">
      <c r="A7" s="375" t="s">
        <v>162</v>
      </c>
      <c r="B7" s="375"/>
      <c r="C7" s="369" t="s">
        <v>79</v>
      </c>
      <c r="D7" s="374" t="s">
        <v>80</v>
      </c>
      <c r="E7" s="374"/>
      <c r="F7" s="374"/>
      <c r="G7" s="374"/>
      <c r="H7" s="374"/>
      <c r="I7" s="374"/>
      <c r="J7" s="374"/>
      <c r="K7" s="372" t="s">
        <v>163</v>
      </c>
      <c r="L7" s="367" t="s">
        <v>164</v>
      </c>
      <c r="M7" s="367"/>
    </row>
    <row r="8" spans="1:16" ht="30" customHeight="1" thickTop="1" x14ac:dyDescent="0.25">
      <c r="A8" s="376"/>
      <c r="B8" s="376"/>
      <c r="C8" s="370"/>
      <c r="D8" s="86" t="s">
        <v>17</v>
      </c>
      <c r="E8" s="86" t="s">
        <v>18</v>
      </c>
      <c r="F8" s="86" t="s">
        <v>19</v>
      </c>
      <c r="G8" s="86" t="s">
        <v>20</v>
      </c>
      <c r="H8" s="86" t="s">
        <v>21</v>
      </c>
      <c r="I8" s="86" t="s">
        <v>22</v>
      </c>
      <c r="J8" s="192" t="s">
        <v>107</v>
      </c>
      <c r="K8" s="373"/>
      <c r="L8" s="368"/>
      <c r="M8" s="368"/>
    </row>
    <row r="9" spans="1:16" s="87" customFormat="1" ht="48" hidden="1" customHeight="1" thickBot="1" x14ac:dyDescent="0.3">
      <c r="A9" s="364" t="s">
        <v>96</v>
      </c>
      <c r="B9" s="365"/>
      <c r="C9" s="97">
        <v>17.395</v>
      </c>
      <c r="D9" s="97">
        <v>60.752000000000002</v>
      </c>
      <c r="E9" s="97">
        <v>65.522999999999996</v>
      </c>
      <c r="F9" s="97">
        <v>137.56100000000001</v>
      </c>
      <c r="G9" s="97">
        <v>295.13</v>
      </c>
      <c r="H9" s="97">
        <v>813.04200000000003</v>
      </c>
      <c r="I9" s="97">
        <v>5523.3829999999998</v>
      </c>
      <c r="J9" s="114">
        <f t="shared" ref="J9:J10" si="0">SUM(D9:I9)</f>
        <v>6895.3909999999996</v>
      </c>
      <c r="K9" s="114">
        <f t="shared" ref="K9:K13" si="1">SUM(C9+J9)</f>
        <v>6912.7860000000001</v>
      </c>
      <c r="L9" s="362">
        <v>39813</v>
      </c>
      <c r="M9" s="363"/>
    </row>
    <row r="10" spans="1:16" s="87" customFormat="1" ht="48" hidden="1" customHeight="1" thickTop="1" thickBot="1" x14ac:dyDescent="0.3">
      <c r="A10" s="516" t="s">
        <v>108</v>
      </c>
      <c r="B10" s="517"/>
      <c r="C10" s="518">
        <v>18.77</v>
      </c>
      <c r="D10" s="518">
        <v>64</v>
      </c>
      <c r="E10" s="518">
        <v>69</v>
      </c>
      <c r="F10" s="518">
        <v>144</v>
      </c>
      <c r="G10" s="518">
        <v>326</v>
      </c>
      <c r="H10" s="518">
        <v>837</v>
      </c>
      <c r="I10" s="518">
        <v>5733</v>
      </c>
      <c r="J10" s="519">
        <f t="shared" si="0"/>
        <v>7173</v>
      </c>
      <c r="K10" s="519">
        <f t="shared" si="1"/>
        <v>7191.77</v>
      </c>
      <c r="L10" s="520">
        <v>40178</v>
      </c>
      <c r="M10" s="521"/>
    </row>
    <row r="11" spans="1:16" s="87" customFormat="1" ht="48" customHeight="1" thickBot="1" x14ac:dyDescent="0.3">
      <c r="A11" s="522" t="s">
        <v>174</v>
      </c>
      <c r="B11" s="523"/>
      <c r="C11" s="524">
        <v>26.110000000000003</v>
      </c>
      <c r="D11" s="524">
        <v>89</v>
      </c>
      <c r="E11" s="524">
        <v>106</v>
      </c>
      <c r="F11" s="524">
        <v>202</v>
      </c>
      <c r="G11" s="524">
        <v>461</v>
      </c>
      <c r="H11" s="524">
        <v>1144</v>
      </c>
      <c r="I11" s="524">
        <v>8948</v>
      </c>
      <c r="J11" s="525">
        <f t="shared" ref="J11:J13" si="2">SUM(D11:I11)</f>
        <v>10950</v>
      </c>
      <c r="K11" s="525">
        <f t="shared" si="1"/>
        <v>10976.11</v>
      </c>
      <c r="L11" s="526">
        <v>41274</v>
      </c>
      <c r="M11" s="527"/>
    </row>
    <row r="12" spans="1:16" s="87" customFormat="1" ht="48" customHeight="1" thickTop="1" thickBot="1" x14ac:dyDescent="0.3">
      <c r="A12" s="379" t="s">
        <v>186</v>
      </c>
      <c r="B12" s="380"/>
      <c r="C12" s="99">
        <v>30</v>
      </c>
      <c r="D12" s="99">
        <v>93</v>
      </c>
      <c r="E12" s="99">
        <v>117</v>
      </c>
      <c r="F12" s="99">
        <v>222</v>
      </c>
      <c r="G12" s="99">
        <v>524</v>
      </c>
      <c r="H12" s="99">
        <v>1234</v>
      </c>
      <c r="I12" s="99">
        <v>10120</v>
      </c>
      <c r="J12" s="136">
        <f t="shared" si="2"/>
        <v>12310</v>
      </c>
      <c r="K12" s="136">
        <f t="shared" si="1"/>
        <v>12340</v>
      </c>
      <c r="L12" s="377">
        <v>41639</v>
      </c>
      <c r="M12" s="378"/>
    </row>
    <row r="13" spans="1:16" s="87" customFormat="1" ht="48" customHeight="1" thickTop="1" thickBot="1" x14ac:dyDescent="0.3">
      <c r="A13" s="381" t="s">
        <v>195</v>
      </c>
      <c r="B13" s="382"/>
      <c r="C13" s="108">
        <v>33.74</v>
      </c>
      <c r="D13" s="108">
        <v>100</v>
      </c>
      <c r="E13" s="108">
        <v>133</v>
      </c>
      <c r="F13" s="108">
        <v>248</v>
      </c>
      <c r="G13" s="108">
        <v>600</v>
      </c>
      <c r="H13" s="108">
        <v>1394</v>
      </c>
      <c r="I13" s="108">
        <v>11567</v>
      </c>
      <c r="J13" s="135">
        <f t="shared" si="2"/>
        <v>14042</v>
      </c>
      <c r="K13" s="135">
        <f t="shared" si="1"/>
        <v>14075.74</v>
      </c>
      <c r="L13" s="383" t="s">
        <v>187</v>
      </c>
      <c r="M13" s="384"/>
    </row>
    <row r="14" spans="1:16" s="87" customFormat="1" ht="48" customHeight="1" thickTop="1" thickBot="1" x14ac:dyDescent="0.3">
      <c r="A14" s="379" t="s">
        <v>194</v>
      </c>
      <c r="B14" s="380"/>
      <c r="C14" s="99">
        <v>34.870000000000005</v>
      </c>
      <c r="D14" s="99">
        <v>112</v>
      </c>
      <c r="E14" s="99">
        <v>150</v>
      </c>
      <c r="F14" s="99">
        <v>278</v>
      </c>
      <c r="G14" s="99">
        <v>647</v>
      </c>
      <c r="H14" s="99">
        <v>1526</v>
      </c>
      <c r="I14" s="99">
        <v>12237</v>
      </c>
      <c r="J14" s="136">
        <f t="shared" ref="J14:J15" si="3">SUM(D14:I14)</f>
        <v>14950</v>
      </c>
      <c r="K14" s="136">
        <f t="shared" ref="K14:K15" si="4">SUM(C14+J14)</f>
        <v>14984.87</v>
      </c>
      <c r="L14" s="377" t="s">
        <v>193</v>
      </c>
      <c r="M14" s="378"/>
    </row>
    <row r="15" spans="1:16" s="87" customFormat="1" ht="48" customHeight="1" thickTop="1" x14ac:dyDescent="0.25">
      <c r="A15" s="528" t="s">
        <v>322</v>
      </c>
      <c r="B15" s="529"/>
      <c r="C15" s="108">
        <v>46.5</v>
      </c>
      <c r="D15" s="108">
        <v>122</v>
      </c>
      <c r="E15" s="108">
        <v>161</v>
      </c>
      <c r="F15" s="108">
        <v>318</v>
      </c>
      <c r="G15" s="108">
        <v>743</v>
      </c>
      <c r="H15" s="108">
        <v>1695</v>
      </c>
      <c r="I15" s="108">
        <v>13098</v>
      </c>
      <c r="J15" s="135">
        <f t="shared" si="3"/>
        <v>16137</v>
      </c>
      <c r="K15" s="135">
        <f t="shared" si="4"/>
        <v>16183.5</v>
      </c>
      <c r="L15" s="383">
        <v>42735</v>
      </c>
      <c r="M15" s="384"/>
    </row>
    <row r="16" spans="1:16" ht="13.2" x14ac:dyDescent="0.25">
      <c r="A16" s="35"/>
      <c r="B16" s="84"/>
      <c r="C16" s="84"/>
      <c r="D16" s="78"/>
      <c r="E16" s="78"/>
      <c r="F16" s="78"/>
      <c r="G16" s="78"/>
      <c r="H16" s="78"/>
      <c r="I16" s="78"/>
      <c r="J16" s="78"/>
      <c r="K16" s="78"/>
      <c r="L16" s="78"/>
      <c r="M16" s="78"/>
    </row>
    <row r="17" spans="1:13" ht="13.8" thickBot="1" x14ac:dyDescent="0.3">
      <c r="A17" s="35"/>
      <c r="B17" s="84"/>
      <c r="C17" s="84"/>
      <c r="D17" s="78"/>
      <c r="E17" s="78"/>
      <c r="F17" s="78"/>
      <c r="G17" s="78"/>
      <c r="H17" s="78"/>
      <c r="I17" s="78"/>
      <c r="J17" s="78"/>
      <c r="K17" s="78"/>
      <c r="L17" s="78"/>
      <c r="M17" s="78"/>
    </row>
    <row r="18" spans="1:13" ht="13.8" thickTop="1" x14ac:dyDescent="0.25">
      <c r="A18" s="35"/>
      <c r="B18" s="35"/>
      <c r="E18" s="84"/>
      <c r="F18" s="84"/>
      <c r="G18" s="78"/>
      <c r="H18" s="78"/>
      <c r="I18" s="78"/>
      <c r="J18" s="137"/>
      <c r="K18" s="108"/>
      <c r="L18" s="78"/>
      <c r="M18" s="78"/>
    </row>
    <row r="19" spans="1:13" ht="13.2" x14ac:dyDescent="0.25">
      <c r="A19" s="35"/>
      <c r="B19" s="90"/>
      <c r="E19" s="84"/>
      <c r="F19" s="84"/>
      <c r="G19" s="78"/>
      <c r="H19" s="78"/>
      <c r="I19" s="78"/>
      <c r="J19" s="78"/>
      <c r="K19" s="78"/>
      <c r="L19" s="78"/>
      <c r="M19" s="78"/>
    </row>
    <row r="20" spans="1:13" ht="13.2" x14ac:dyDescent="0.25">
      <c r="A20" s="35"/>
      <c r="B20" s="35"/>
      <c r="E20" s="84"/>
      <c r="F20" s="84"/>
      <c r="G20" s="78"/>
      <c r="H20" s="78"/>
      <c r="I20" s="78"/>
      <c r="J20" s="78"/>
      <c r="K20" s="78"/>
      <c r="L20" s="78"/>
      <c r="M20" s="78"/>
    </row>
    <row r="21" spans="1:13" ht="13.2" x14ac:dyDescent="0.25">
      <c r="A21" s="35"/>
      <c r="B21" s="35"/>
      <c r="E21" s="84"/>
      <c r="F21" s="84"/>
      <c r="G21" s="78"/>
      <c r="H21" s="78"/>
      <c r="I21" s="78"/>
      <c r="J21" s="78"/>
      <c r="K21" s="78"/>
      <c r="L21" s="78"/>
      <c r="M21" s="78"/>
    </row>
  </sheetData>
  <mergeCells count="24">
    <mergeCell ref="L12:M12"/>
    <mergeCell ref="A12:B12"/>
    <mergeCell ref="A15:B15"/>
    <mergeCell ref="L15:M15"/>
    <mergeCell ref="A13:B13"/>
    <mergeCell ref="L13:M13"/>
    <mergeCell ref="A14:B14"/>
    <mergeCell ref="L14:M14"/>
    <mergeCell ref="L11:M11"/>
    <mergeCell ref="A11:B11"/>
    <mergeCell ref="L9:M9"/>
    <mergeCell ref="A9:B9"/>
    <mergeCell ref="A1:M1"/>
    <mergeCell ref="A2:M2"/>
    <mergeCell ref="L7:M8"/>
    <mergeCell ref="C7:C8"/>
    <mergeCell ref="A5:M5"/>
    <mergeCell ref="A3:M3"/>
    <mergeCell ref="K7:K8"/>
    <mergeCell ref="D7:J7"/>
    <mergeCell ref="A4:M4"/>
    <mergeCell ref="A7:B8"/>
    <mergeCell ref="L10:M10"/>
    <mergeCell ref="A10:B1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enableFormatConditionsCalculation="0">
    <tabColor theme="3" tint="0.39997558519241921"/>
  </sheetPr>
  <dimension ref="A1:K22"/>
  <sheetViews>
    <sheetView showGridLines="0" rightToLeft="1" view="pageBreakPreview" zoomScaleNormal="100" zoomScaleSheetLayoutView="100" workbookViewId="0">
      <selection activeCell="G14" sqref="G14"/>
    </sheetView>
  </sheetViews>
  <sheetFormatPr defaultColWidth="9.109375" defaultRowHeight="15.6" x14ac:dyDescent="0.25"/>
  <cols>
    <col min="1" max="1" width="25.6640625" style="82" customWidth="1"/>
    <col min="2" max="2" width="11.6640625" style="35" bestFit="1" customWidth="1"/>
    <col min="3" max="3" width="11.88671875" style="35" bestFit="1" customWidth="1"/>
    <col min="4" max="5" width="11.33203125" style="35" customWidth="1"/>
    <col min="6" max="6" width="10.6640625" style="35" customWidth="1"/>
    <col min="7" max="7" width="10.109375" style="35" customWidth="1"/>
    <col min="8" max="8" width="11.109375" style="35" customWidth="1"/>
    <col min="9" max="9" width="11.5546875" style="35" customWidth="1"/>
    <col min="10" max="10" width="14.6640625" style="84" hidden="1" customWidth="1"/>
    <col min="11" max="11" width="25.6640625" style="84" customWidth="1"/>
    <col min="12" max="16384" width="9.109375" style="39"/>
  </cols>
  <sheetData>
    <row r="1" spans="1:11" s="74" customFormat="1" ht="25.5" customHeight="1" x14ac:dyDescent="0.25">
      <c r="A1" s="339"/>
      <c r="B1" s="339"/>
      <c r="C1" s="339"/>
      <c r="D1" s="339"/>
      <c r="E1" s="339"/>
      <c r="F1" s="339"/>
      <c r="G1" s="339"/>
      <c r="H1" s="339"/>
      <c r="I1" s="339"/>
      <c r="J1" s="339"/>
      <c r="K1" s="339"/>
    </row>
    <row r="2" spans="1:11" s="50" customFormat="1" ht="24" x14ac:dyDescent="0.25">
      <c r="A2" s="355" t="s">
        <v>84</v>
      </c>
      <c r="B2" s="355"/>
      <c r="C2" s="355"/>
      <c r="D2" s="355"/>
      <c r="E2" s="355"/>
      <c r="F2" s="355"/>
      <c r="G2" s="355"/>
      <c r="H2" s="355"/>
      <c r="I2" s="355"/>
      <c r="J2" s="355"/>
      <c r="K2" s="355"/>
    </row>
    <row r="3" spans="1:11" s="52" customFormat="1" ht="15" customHeight="1" x14ac:dyDescent="0.25">
      <c r="A3" s="355" t="s">
        <v>256</v>
      </c>
      <c r="B3" s="355"/>
      <c r="C3" s="355"/>
      <c r="D3" s="355"/>
      <c r="E3" s="355"/>
      <c r="F3" s="355"/>
      <c r="G3" s="355"/>
      <c r="H3" s="355"/>
      <c r="I3" s="355"/>
      <c r="J3" s="355"/>
      <c r="K3" s="355"/>
    </row>
    <row r="4" spans="1:11" ht="18" x14ac:dyDescent="0.25">
      <c r="A4" s="371" t="s">
        <v>75</v>
      </c>
      <c r="B4" s="371"/>
      <c r="C4" s="371"/>
      <c r="D4" s="371"/>
      <c r="E4" s="371"/>
      <c r="F4" s="371"/>
      <c r="G4" s="371"/>
      <c r="H4" s="371"/>
      <c r="I4" s="371"/>
      <c r="J4" s="371"/>
      <c r="K4" s="371"/>
    </row>
    <row r="5" spans="1:11" ht="13.5" customHeight="1" x14ac:dyDescent="0.25">
      <c r="A5" s="371" t="s">
        <v>256</v>
      </c>
      <c r="B5" s="371"/>
      <c r="C5" s="371"/>
      <c r="D5" s="371"/>
      <c r="E5" s="371"/>
      <c r="F5" s="371"/>
      <c r="G5" s="371"/>
      <c r="H5" s="371"/>
      <c r="I5" s="371"/>
      <c r="J5" s="371"/>
      <c r="K5" s="371"/>
    </row>
    <row r="6" spans="1:11" x14ac:dyDescent="0.25">
      <c r="A6" s="24" t="s">
        <v>249</v>
      </c>
      <c r="H6" s="36"/>
      <c r="I6" s="36"/>
      <c r="J6" s="8"/>
      <c r="K6" s="45" t="s">
        <v>250</v>
      </c>
    </row>
    <row r="7" spans="1:11" ht="35.25" customHeight="1" x14ac:dyDescent="0.25">
      <c r="A7" s="391" t="s">
        <v>85</v>
      </c>
      <c r="B7" s="387" t="s">
        <v>115</v>
      </c>
      <c r="C7" s="387" t="s">
        <v>116</v>
      </c>
      <c r="D7" s="389" t="s">
        <v>107</v>
      </c>
      <c r="E7" s="393" t="s">
        <v>321</v>
      </c>
      <c r="F7" s="394"/>
      <c r="G7" s="394"/>
      <c r="H7" s="395"/>
      <c r="I7" s="389" t="s">
        <v>114</v>
      </c>
      <c r="J7" s="333" t="s">
        <v>86</v>
      </c>
      <c r="K7" s="334"/>
    </row>
    <row r="8" spans="1:11" ht="63.75" customHeight="1" x14ac:dyDescent="0.25">
      <c r="A8" s="392"/>
      <c r="B8" s="388"/>
      <c r="C8" s="388"/>
      <c r="D8" s="390"/>
      <c r="E8" s="323" t="s">
        <v>83</v>
      </c>
      <c r="F8" s="323" t="s">
        <v>82</v>
      </c>
      <c r="G8" s="323" t="s">
        <v>81</v>
      </c>
      <c r="H8" s="92" t="s">
        <v>107</v>
      </c>
      <c r="I8" s="390"/>
      <c r="J8" s="335"/>
      <c r="K8" s="336"/>
    </row>
    <row r="9" spans="1:11" ht="35.25" hidden="1" customHeight="1" thickBot="1" x14ac:dyDescent="0.3">
      <c r="A9" s="162" t="s">
        <v>95</v>
      </c>
      <c r="B9" s="163">
        <v>75835.199999999997</v>
      </c>
      <c r="C9" s="163">
        <v>14428.8</v>
      </c>
      <c r="D9" s="164">
        <f>SUM(B9:C9)</f>
        <v>90264</v>
      </c>
      <c r="E9" s="165">
        <v>71090.600000000006</v>
      </c>
      <c r="F9" s="166">
        <v>36714.6</v>
      </c>
      <c r="G9" s="167">
        <v>14409.900000000001</v>
      </c>
      <c r="H9" s="164">
        <f t="shared" ref="H9:H15" si="0">SUM(E9:G9)</f>
        <v>122215.1</v>
      </c>
      <c r="I9" s="164">
        <f>D9+H9</f>
        <v>212479.1</v>
      </c>
      <c r="J9" s="168" t="s">
        <v>99</v>
      </c>
      <c r="K9" s="168">
        <v>39813</v>
      </c>
    </row>
    <row r="10" spans="1:11" ht="35.25" hidden="1" customHeight="1" thickTop="1" thickBot="1" x14ac:dyDescent="0.3">
      <c r="A10" s="533" t="s">
        <v>97</v>
      </c>
      <c r="B10" s="534">
        <v>68177.7</v>
      </c>
      <c r="C10" s="534">
        <v>22021.5</v>
      </c>
      <c r="D10" s="535">
        <f>SUM(B10:C10)</f>
        <v>90199.2</v>
      </c>
      <c r="E10" s="534">
        <v>103078.9</v>
      </c>
      <c r="F10" s="534">
        <v>39220.5</v>
      </c>
      <c r="G10" s="534">
        <v>14363.2</v>
      </c>
      <c r="H10" s="534">
        <f t="shared" si="0"/>
        <v>156662.6</v>
      </c>
      <c r="I10" s="534">
        <f>D10+H10</f>
        <v>246861.8</v>
      </c>
      <c r="J10" s="520">
        <v>40178</v>
      </c>
      <c r="K10" s="521" t="s">
        <v>98</v>
      </c>
    </row>
    <row r="11" spans="1:11" ht="35.25" customHeight="1" thickBot="1" x14ac:dyDescent="0.3">
      <c r="A11" s="536" t="s">
        <v>311</v>
      </c>
      <c r="B11" s="537">
        <v>180729.1</v>
      </c>
      <c r="C11" s="537">
        <v>40729.1</v>
      </c>
      <c r="D11" s="538">
        <f>SUM(B11:C11)</f>
        <v>221458.2</v>
      </c>
      <c r="E11" s="539">
        <v>142011.20000000001</v>
      </c>
      <c r="F11" s="540">
        <v>69010.7</v>
      </c>
      <c r="G11" s="541">
        <v>25585.5</v>
      </c>
      <c r="H11" s="538">
        <f t="shared" si="0"/>
        <v>236607.40000000002</v>
      </c>
      <c r="I11" s="538">
        <f>H11+D11</f>
        <v>458065.60000000003</v>
      </c>
      <c r="J11" s="542">
        <v>41274</v>
      </c>
      <c r="K11" s="542">
        <v>41274</v>
      </c>
    </row>
    <row r="12" spans="1:11" s="196" customFormat="1" ht="35.25" customHeight="1" thickTop="1" thickBot="1" x14ac:dyDescent="0.3">
      <c r="A12" s="325" t="s">
        <v>311</v>
      </c>
      <c r="B12" s="326">
        <v>230130.9</v>
      </c>
      <c r="C12" s="326">
        <v>33579.5</v>
      </c>
      <c r="D12" s="326">
        <f t="shared" ref="D12:D13" si="1">SUM(B12:C12)</f>
        <v>263710.40000000002</v>
      </c>
      <c r="E12" s="326">
        <v>161526.9</v>
      </c>
      <c r="F12" s="326">
        <v>83303.100000000006</v>
      </c>
      <c r="G12" s="326">
        <v>39843.4</v>
      </c>
      <c r="H12" s="326">
        <f t="shared" si="0"/>
        <v>284673.40000000002</v>
      </c>
      <c r="I12" s="326">
        <f>H12+D12</f>
        <v>548383.80000000005</v>
      </c>
      <c r="J12" s="385">
        <v>41639</v>
      </c>
      <c r="K12" s="378">
        <v>41639</v>
      </c>
    </row>
    <row r="13" spans="1:11" ht="35.25" customHeight="1" thickTop="1" x14ac:dyDescent="0.25">
      <c r="A13" s="246" t="s">
        <v>309</v>
      </c>
      <c r="B13" s="247">
        <v>228136.2</v>
      </c>
      <c r="C13" s="247">
        <v>48119.1</v>
      </c>
      <c r="D13" s="247">
        <f t="shared" si="1"/>
        <v>276255.3</v>
      </c>
      <c r="E13" s="247">
        <v>177305</v>
      </c>
      <c r="F13" s="247">
        <v>97474.7</v>
      </c>
      <c r="G13" s="247">
        <v>50039.199999999997</v>
      </c>
      <c r="H13" s="247">
        <f t="shared" si="0"/>
        <v>324818.90000000002</v>
      </c>
      <c r="I13" s="247">
        <f>H13+D13</f>
        <v>601074.19999999995</v>
      </c>
      <c r="J13" s="248">
        <v>42004</v>
      </c>
      <c r="K13" s="248">
        <v>42004</v>
      </c>
    </row>
    <row r="14" spans="1:11" s="196" customFormat="1" ht="35.25" customHeight="1" x14ac:dyDescent="0.25">
      <c r="A14" s="325" t="s">
        <v>312</v>
      </c>
      <c r="B14" s="326">
        <v>209105.9</v>
      </c>
      <c r="C14" s="326">
        <v>86632.2</v>
      </c>
      <c r="D14" s="326">
        <f t="shared" ref="D14:D15" si="2">SUM(B14:C14)</f>
        <v>295738.09999999998</v>
      </c>
      <c r="E14" s="326">
        <v>190073.3</v>
      </c>
      <c r="F14" s="326">
        <v>101122.5</v>
      </c>
      <c r="G14" s="326">
        <v>63327</v>
      </c>
      <c r="H14" s="326">
        <f t="shared" si="0"/>
        <v>354522.8</v>
      </c>
      <c r="I14" s="326">
        <f>H14+D14</f>
        <v>650260.89999999991</v>
      </c>
      <c r="J14" s="386">
        <v>42369</v>
      </c>
      <c r="K14" s="386"/>
    </row>
    <row r="15" spans="1:11" ht="35.25" customHeight="1" x14ac:dyDescent="0.25">
      <c r="A15" s="530" t="s">
        <v>310</v>
      </c>
      <c r="B15" s="531">
        <v>185919.9</v>
      </c>
      <c r="C15" s="531">
        <v>183223.7</v>
      </c>
      <c r="D15" s="531">
        <f t="shared" si="2"/>
        <v>369143.6</v>
      </c>
      <c r="E15" s="531">
        <v>195565.6</v>
      </c>
      <c r="F15" s="531">
        <v>94532.9</v>
      </c>
      <c r="G15" s="531">
        <v>67637.399999999994</v>
      </c>
      <c r="H15" s="531">
        <f t="shared" si="0"/>
        <v>357735.9</v>
      </c>
      <c r="I15" s="531">
        <f>H15+D15</f>
        <v>726879.5</v>
      </c>
      <c r="J15" s="532"/>
      <c r="K15" s="532">
        <v>42735</v>
      </c>
    </row>
    <row r="16" spans="1:11" ht="21" customHeight="1" x14ac:dyDescent="0.25">
      <c r="A16" s="93" t="s">
        <v>24</v>
      </c>
      <c r="K16" s="94" t="s">
        <v>25</v>
      </c>
    </row>
    <row r="17" spans="3:7" ht="35.25" customHeight="1" x14ac:dyDescent="0.25"/>
    <row r="18" spans="3:7" ht="35.25" customHeight="1" x14ac:dyDescent="0.25">
      <c r="C18" s="139"/>
      <c r="E18" s="138"/>
      <c r="F18" s="138"/>
      <c r="G18" s="138"/>
    </row>
    <row r="19" spans="3:7" ht="18.75" customHeight="1" x14ac:dyDescent="0.25">
      <c r="C19" s="139"/>
      <c r="E19" s="138"/>
      <c r="F19" s="138"/>
      <c r="G19" s="138"/>
    </row>
    <row r="20" spans="3:7" x14ac:dyDescent="0.25">
      <c r="C20" s="139"/>
      <c r="E20" s="138"/>
      <c r="F20" s="138"/>
      <c r="G20" s="138"/>
    </row>
    <row r="21" spans="3:7" x14ac:dyDescent="0.25">
      <c r="C21" s="139"/>
      <c r="E21" s="138"/>
      <c r="F21" s="138"/>
      <c r="G21" s="138"/>
    </row>
    <row r="22" spans="3:7" x14ac:dyDescent="0.25">
      <c r="C22" s="139"/>
      <c r="E22" s="138"/>
      <c r="F22" s="138"/>
      <c r="G22" s="138"/>
    </row>
  </sheetData>
  <mergeCells count="15">
    <mergeCell ref="J12:K12"/>
    <mergeCell ref="J14:K14"/>
    <mergeCell ref="J10:K10"/>
    <mergeCell ref="A1:K1"/>
    <mergeCell ref="B7:B8"/>
    <mergeCell ref="C7:C8"/>
    <mergeCell ref="D7:D8"/>
    <mergeCell ref="I7:I8"/>
    <mergeCell ref="A2:K2"/>
    <mergeCell ref="A3:K3"/>
    <mergeCell ref="A4:K4"/>
    <mergeCell ref="A5:K5"/>
    <mergeCell ref="A7:A8"/>
    <mergeCell ref="J7:K8"/>
    <mergeCell ref="E7:H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enableFormatConditionsCalculation="0">
    <tabColor theme="3" tint="0.39997558519241921"/>
  </sheetPr>
  <dimension ref="A1:J19"/>
  <sheetViews>
    <sheetView showGridLines="0" rightToLeft="1" view="pageBreakPreview" zoomScaleNormal="100" zoomScaleSheetLayoutView="100" workbookViewId="0">
      <selection activeCell="H18" sqref="H18"/>
    </sheetView>
  </sheetViews>
  <sheetFormatPr defaultColWidth="9.109375" defaultRowHeight="15.6" x14ac:dyDescent="0.25"/>
  <cols>
    <col min="1" max="1" width="15.88671875" style="82" customWidth="1"/>
    <col min="2" max="2" width="15.88671875" style="83" customWidth="1"/>
    <col min="3" max="3" width="10.6640625" style="35" hidden="1" customWidth="1"/>
    <col min="4" max="4" width="10.6640625" style="35" customWidth="1"/>
    <col min="5" max="8" width="11.88671875" style="35" customWidth="1"/>
    <col min="9" max="9" width="14.44140625" style="84" customWidth="1"/>
    <col min="10" max="10" width="11.33203125" style="78" customWidth="1"/>
    <col min="11" max="16384" width="9.109375" style="78"/>
  </cols>
  <sheetData>
    <row r="1" spans="1:10" s="74" customFormat="1" ht="25.5" customHeight="1" x14ac:dyDescent="0.25">
      <c r="A1" s="339"/>
      <c r="B1" s="339"/>
      <c r="C1" s="339"/>
      <c r="D1" s="339"/>
      <c r="E1" s="339"/>
      <c r="F1" s="339"/>
      <c r="G1" s="339"/>
      <c r="H1" s="339"/>
      <c r="I1" s="339"/>
    </row>
    <row r="2" spans="1:10" s="50" customFormat="1" ht="24.75" customHeight="1" x14ac:dyDescent="0.25">
      <c r="A2" s="355" t="s">
        <v>117</v>
      </c>
      <c r="B2" s="355"/>
      <c r="C2" s="355"/>
      <c r="D2" s="355"/>
      <c r="E2" s="355"/>
      <c r="F2" s="355"/>
      <c r="G2" s="355"/>
      <c r="H2" s="355"/>
      <c r="I2" s="355"/>
      <c r="J2" s="355"/>
    </row>
    <row r="3" spans="1:10" s="51" customFormat="1" ht="15" customHeight="1" x14ac:dyDescent="0.25">
      <c r="A3" s="355" t="s">
        <v>256</v>
      </c>
      <c r="B3" s="355"/>
      <c r="C3" s="355"/>
      <c r="D3" s="355"/>
      <c r="E3" s="355"/>
      <c r="F3" s="355"/>
      <c r="G3" s="355"/>
      <c r="H3" s="355"/>
      <c r="I3" s="355"/>
      <c r="J3" s="355"/>
    </row>
    <row r="4" spans="1:10" s="39" customFormat="1" ht="18" x14ac:dyDescent="0.25">
      <c r="A4" s="371" t="s">
        <v>118</v>
      </c>
      <c r="B4" s="371"/>
      <c r="C4" s="371"/>
      <c r="D4" s="371"/>
      <c r="E4" s="371"/>
      <c r="F4" s="371"/>
      <c r="G4" s="371"/>
      <c r="H4" s="371"/>
      <c r="I4" s="371"/>
      <c r="J4" s="371"/>
    </row>
    <row r="5" spans="1:10" s="95" customFormat="1" ht="13.5" customHeight="1" x14ac:dyDescent="0.25">
      <c r="A5" s="371" t="s">
        <v>256</v>
      </c>
      <c r="B5" s="371"/>
      <c r="C5" s="371"/>
      <c r="D5" s="371"/>
      <c r="E5" s="371"/>
      <c r="F5" s="371"/>
      <c r="G5" s="371"/>
      <c r="H5" s="371"/>
      <c r="I5" s="371"/>
      <c r="J5" s="371"/>
    </row>
    <row r="6" spans="1:10" s="39" customFormat="1" ht="23.25" customHeight="1" x14ac:dyDescent="0.25">
      <c r="A6" s="24" t="s">
        <v>247</v>
      </c>
      <c r="B6" s="96"/>
      <c r="C6" s="35"/>
      <c r="D6" s="35"/>
      <c r="E6" s="35"/>
      <c r="F6" s="35"/>
      <c r="G6" s="35"/>
      <c r="H6" s="35"/>
      <c r="J6" s="45" t="s">
        <v>248</v>
      </c>
    </row>
    <row r="7" spans="1:10" ht="25.5" customHeight="1" x14ac:dyDescent="0.25">
      <c r="A7" s="414" t="s">
        <v>43</v>
      </c>
      <c r="B7" s="415"/>
      <c r="C7" s="331">
        <v>2009</v>
      </c>
      <c r="D7" s="331">
        <v>2012</v>
      </c>
      <c r="E7" s="331">
        <v>2013</v>
      </c>
      <c r="F7" s="331">
        <v>2014</v>
      </c>
      <c r="G7" s="331">
        <v>2015</v>
      </c>
      <c r="H7" s="331">
        <v>2016</v>
      </c>
      <c r="I7" s="333" t="s">
        <v>100</v>
      </c>
      <c r="J7" s="334"/>
    </row>
    <row r="8" spans="1:10" ht="25.5" customHeight="1" x14ac:dyDescent="0.25">
      <c r="A8" s="416"/>
      <c r="B8" s="417"/>
      <c r="C8" s="332"/>
      <c r="D8" s="332"/>
      <c r="E8" s="332"/>
      <c r="F8" s="332"/>
      <c r="G8" s="332"/>
      <c r="H8" s="332">
        <v>2016</v>
      </c>
      <c r="I8" s="335"/>
      <c r="J8" s="336"/>
    </row>
    <row r="9" spans="1:10" ht="25.5" customHeight="1" thickBot="1" x14ac:dyDescent="0.3">
      <c r="A9" s="398" t="s">
        <v>120</v>
      </c>
      <c r="B9" s="399"/>
      <c r="C9" s="145">
        <v>74457.2</v>
      </c>
      <c r="D9" s="238">
        <v>218553.4</v>
      </c>
      <c r="E9" s="184">
        <v>239744.9</v>
      </c>
      <c r="F9" s="184">
        <v>233563.9</v>
      </c>
      <c r="G9" s="184">
        <v>238282.2</v>
      </c>
      <c r="H9" s="184">
        <v>293875.90000000002</v>
      </c>
      <c r="I9" s="418" t="s">
        <v>131</v>
      </c>
      <c r="J9" s="419"/>
    </row>
    <row r="10" spans="1:10" ht="24.75" customHeight="1" thickTop="1" thickBot="1" x14ac:dyDescent="0.3">
      <c r="A10" s="400" t="s">
        <v>26</v>
      </c>
      <c r="B10" s="401"/>
      <c r="C10" s="98">
        <v>24685.8</v>
      </c>
      <c r="D10" s="239">
        <v>33238.199999999997</v>
      </c>
      <c r="E10" s="188">
        <v>35951.5</v>
      </c>
      <c r="F10" s="188">
        <v>48154.400000000001</v>
      </c>
      <c r="G10" s="188">
        <v>59015.8</v>
      </c>
      <c r="H10" s="188">
        <v>64520.7</v>
      </c>
      <c r="I10" s="402" t="s">
        <v>101</v>
      </c>
      <c r="J10" s="403"/>
    </row>
    <row r="11" spans="1:10" ht="25.5" customHeight="1" thickTop="1" thickBot="1" x14ac:dyDescent="0.3">
      <c r="A11" s="404" t="s">
        <v>27</v>
      </c>
      <c r="B11" s="405"/>
      <c r="C11" s="100">
        <v>5525.7</v>
      </c>
      <c r="D11" s="238">
        <v>8664.7000000000007</v>
      </c>
      <c r="E11" s="185">
        <v>9768.9</v>
      </c>
      <c r="F11" s="185">
        <v>10856.8</v>
      </c>
      <c r="G11" s="185">
        <v>15342.2</v>
      </c>
      <c r="H11" s="185">
        <v>15773.3</v>
      </c>
      <c r="I11" s="406" t="s">
        <v>102</v>
      </c>
      <c r="J11" s="407"/>
    </row>
    <row r="12" spans="1:10" ht="25.5" hidden="1" customHeight="1" x14ac:dyDescent="0.25">
      <c r="A12" s="404" t="s">
        <v>28</v>
      </c>
      <c r="B12" s="405"/>
      <c r="C12" s="100"/>
      <c r="D12" s="186"/>
      <c r="E12" s="189"/>
      <c r="F12" s="189"/>
      <c r="G12" s="189"/>
      <c r="H12" s="189"/>
      <c r="I12" s="406" t="s">
        <v>103</v>
      </c>
      <c r="J12" s="420"/>
    </row>
    <row r="13" spans="1:10" ht="36" customHeight="1" thickTop="1" thickBot="1" x14ac:dyDescent="0.3">
      <c r="A13" s="400" t="s">
        <v>122</v>
      </c>
      <c r="B13" s="401"/>
      <c r="C13" s="98">
        <v>12987.9</v>
      </c>
      <c r="D13" s="239">
        <v>16546.400000000001</v>
      </c>
      <c r="E13" s="188">
        <v>23331.4</v>
      </c>
      <c r="F13" s="188">
        <v>30367.4</v>
      </c>
      <c r="G13" s="188">
        <v>37543.800000000003</v>
      </c>
      <c r="H13" s="188">
        <v>38155.699999999997</v>
      </c>
      <c r="I13" s="402" t="s">
        <v>183</v>
      </c>
      <c r="J13" s="403"/>
    </row>
    <row r="14" spans="1:10" ht="40.5" customHeight="1" thickTop="1" thickBot="1" x14ac:dyDescent="0.3">
      <c r="A14" s="404" t="s">
        <v>123</v>
      </c>
      <c r="B14" s="405"/>
      <c r="C14" s="100">
        <v>40430.9</v>
      </c>
      <c r="D14" s="238">
        <v>85561.5</v>
      </c>
      <c r="E14" s="185">
        <v>85388.2</v>
      </c>
      <c r="F14" s="185">
        <v>95142.3</v>
      </c>
      <c r="G14" s="185">
        <v>121214.2</v>
      </c>
      <c r="H14" s="185">
        <v>130490.1</v>
      </c>
      <c r="I14" s="406" t="s">
        <v>41</v>
      </c>
      <c r="J14" s="407"/>
    </row>
    <row r="15" spans="1:10" ht="25.5" customHeight="1" thickTop="1" thickBot="1" x14ac:dyDescent="0.3">
      <c r="A15" s="400" t="s">
        <v>73</v>
      </c>
      <c r="B15" s="401"/>
      <c r="C15" s="98">
        <v>53235.6</v>
      </c>
      <c r="D15" s="239">
        <v>71046.399999999994</v>
      </c>
      <c r="E15" s="188">
        <v>80239.5</v>
      </c>
      <c r="F15" s="188">
        <v>99121.7</v>
      </c>
      <c r="G15" s="188">
        <v>115842.2</v>
      </c>
      <c r="H15" s="188">
        <v>119953.2</v>
      </c>
      <c r="I15" s="402" t="s">
        <v>132</v>
      </c>
      <c r="J15" s="403"/>
    </row>
    <row r="16" spans="1:10" ht="25.5" customHeight="1" thickTop="1" thickBot="1" x14ac:dyDescent="0.3">
      <c r="A16" s="404" t="s">
        <v>121</v>
      </c>
      <c r="B16" s="405"/>
      <c r="C16" s="100">
        <v>31171.7</v>
      </c>
      <c r="D16" s="238">
        <v>35734.400000000001</v>
      </c>
      <c r="E16" s="185">
        <v>51869.9</v>
      </c>
      <c r="F16" s="185">
        <v>62082.3</v>
      </c>
      <c r="G16" s="185">
        <v>65752.600000000006</v>
      </c>
      <c r="H16" s="185">
        <v>71243.8</v>
      </c>
      <c r="I16" s="406" t="s">
        <v>133</v>
      </c>
      <c r="J16" s="407"/>
    </row>
    <row r="17" spans="1:10" ht="25.5" customHeight="1" thickTop="1" x14ac:dyDescent="0.25">
      <c r="A17" s="410" t="s">
        <v>29</v>
      </c>
      <c r="B17" s="411"/>
      <c r="C17" s="102">
        <v>9421.1</v>
      </c>
      <c r="D17" s="187">
        <v>7540.7</v>
      </c>
      <c r="E17" s="188">
        <v>6780.8</v>
      </c>
      <c r="F17" s="240">
        <v>7241.7</v>
      </c>
      <c r="G17" s="187">
        <v>7756.6</v>
      </c>
      <c r="H17" s="187">
        <v>9928.6</v>
      </c>
      <c r="I17" s="412" t="s">
        <v>104</v>
      </c>
      <c r="J17" s="413"/>
    </row>
    <row r="18" spans="1:10" ht="36" customHeight="1" x14ac:dyDescent="0.25">
      <c r="A18" s="408" t="s">
        <v>119</v>
      </c>
      <c r="B18" s="409"/>
      <c r="C18" s="103">
        <f>SUM(C9:C17)</f>
        <v>251915.90000000002</v>
      </c>
      <c r="D18" s="103">
        <f>SUM(D9:D17)</f>
        <v>476885.7</v>
      </c>
      <c r="E18" s="103">
        <f t="shared" ref="E18:F18" si="0">SUM(E9:E17)</f>
        <v>533075.10000000009</v>
      </c>
      <c r="F18" s="103">
        <f t="shared" si="0"/>
        <v>586530.5</v>
      </c>
      <c r="G18" s="103">
        <f t="shared" ref="G18" si="1">SUM(G9:G17)</f>
        <v>660749.6</v>
      </c>
      <c r="H18" s="249">
        <v>743941.3</v>
      </c>
      <c r="I18" s="396" t="s">
        <v>184</v>
      </c>
      <c r="J18" s="397"/>
    </row>
    <row r="19" spans="1:10" ht="16.5" customHeight="1" x14ac:dyDescent="0.25">
      <c r="A19" s="93" t="s">
        <v>30</v>
      </c>
      <c r="C19" s="104"/>
      <c r="D19" s="104"/>
      <c r="E19" s="104"/>
      <c r="F19" s="104"/>
      <c r="G19" s="104"/>
      <c r="H19" s="104"/>
      <c r="I19" s="78"/>
      <c r="J19" s="94" t="s">
        <v>31</v>
      </c>
    </row>
  </sheetData>
  <mergeCells count="33">
    <mergeCell ref="I16:J16"/>
    <mergeCell ref="I9:J9"/>
    <mergeCell ref="I7:J8"/>
    <mergeCell ref="I14:J14"/>
    <mergeCell ref="I12:J12"/>
    <mergeCell ref="A1:I1"/>
    <mergeCell ref="D7:D8"/>
    <mergeCell ref="A7:B8"/>
    <mergeCell ref="A2:J2"/>
    <mergeCell ref="A5:J5"/>
    <mergeCell ref="A4:J4"/>
    <mergeCell ref="A3:J3"/>
    <mergeCell ref="E7:E8"/>
    <mergeCell ref="C7:C8"/>
    <mergeCell ref="F7:F8"/>
    <mergeCell ref="G7:G8"/>
    <mergeCell ref="H7:H8"/>
    <mergeCell ref="I18:J18"/>
    <mergeCell ref="A9:B9"/>
    <mergeCell ref="A15:B15"/>
    <mergeCell ref="A13:B13"/>
    <mergeCell ref="A10:B10"/>
    <mergeCell ref="I15:J15"/>
    <mergeCell ref="A14:B14"/>
    <mergeCell ref="I13:J13"/>
    <mergeCell ref="I11:J11"/>
    <mergeCell ref="I10:J10"/>
    <mergeCell ref="A18:B18"/>
    <mergeCell ref="A17:B17"/>
    <mergeCell ref="A11:B11"/>
    <mergeCell ref="A12:B12"/>
    <mergeCell ref="A16:B16"/>
    <mergeCell ref="I17:J17"/>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enableFormatConditionsCalculation="0">
    <tabColor theme="3" tint="0.39997558519241921"/>
  </sheetPr>
  <dimension ref="A1:I24"/>
  <sheetViews>
    <sheetView showGridLines="0" rightToLeft="1" view="pageBreakPreview" zoomScaleNormal="100" zoomScaleSheetLayoutView="100" workbookViewId="0">
      <selection activeCell="G10" sqref="G10"/>
    </sheetView>
  </sheetViews>
  <sheetFormatPr defaultColWidth="9.109375" defaultRowHeight="15.6" x14ac:dyDescent="0.25"/>
  <cols>
    <col min="1" max="1" width="8.6640625" style="82" customWidth="1"/>
    <col min="2" max="2" width="25.6640625" style="83" customWidth="1"/>
    <col min="3" max="7" width="13.44140625" style="35" customWidth="1"/>
    <col min="8" max="8" width="25.6640625" style="84" customWidth="1"/>
    <col min="9" max="9" width="8.6640625" style="84" customWidth="1"/>
    <col min="10" max="16384" width="9.109375" style="78"/>
  </cols>
  <sheetData>
    <row r="1" spans="1:9" s="74" customFormat="1" ht="30" customHeight="1" x14ac:dyDescent="0.25">
      <c r="A1" s="339"/>
      <c r="B1" s="366"/>
      <c r="C1" s="366"/>
      <c r="D1" s="366"/>
      <c r="E1" s="366"/>
      <c r="F1" s="366"/>
      <c r="G1" s="366"/>
      <c r="H1" s="366"/>
    </row>
    <row r="2" spans="1:9" s="105" customFormat="1" ht="27.75" customHeight="1" x14ac:dyDescent="0.25">
      <c r="A2" s="429" t="s">
        <v>32</v>
      </c>
      <c r="B2" s="429"/>
      <c r="C2" s="429"/>
      <c r="D2" s="429"/>
      <c r="E2" s="429"/>
      <c r="F2" s="429"/>
      <c r="G2" s="429"/>
      <c r="H2" s="429"/>
      <c r="I2" s="429"/>
    </row>
    <row r="3" spans="1:9" s="105" customFormat="1" ht="15" customHeight="1" x14ac:dyDescent="0.25">
      <c r="A3" s="355" t="s">
        <v>256</v>
      </c>
      <c r="B3" s="355"/>
      <c r="C3" s="355"/>
      <c r="D3" s="355"/>
      <c r="E3" s="355"/>
      <c r="F3" s="355"/>
      <c r="G3" s="355"/>
      <c r="H3" s="355"/>
      <c r="I3" s="355"/>
    </row>
    <row r="4" spans="1:9" s="38" customFormat="1" x14ac:dyDescent="0.25">
      <c r="A4" s="371" t="s">
        <v>33</v>
      </c>
      <c r="B4" s="371"/>
      <c r="C4" s="371"/>
      <c r="D4" s="371"/>
      <c r="E4" s="371"/>
      <c r="F4" s="371"/>
      <c r="G4" s="371"/>
      <c r="H4" s="371"/>
      <c r="I4" s="371"/>
    </row>
    <row r="5" spans="1:9" s="38" customFormat="1" ht="13.5" customHeight="1" x14ac:dyDescent="0.25">
      <c r="A5" s="371" t="s">
        <v>255</v>
      </c>
      <c r="B5" s="371"/>
      <c r="C5" s="371"/>
      <c r="D5" s="371"/>
      <c r="E5" s="371"/>
      <c r="F5" s="371"/>
      <c r="G5" s="371"/>
      <c r="H5" s="371"/>
      <c r="I5" s="371"/>
    </row>
    <row r="6" spans="1:9" s="39" customFormat="1" ht="23.25" customHeight="1" x14ac:dyDescent="0.25">
      <c r="A6" s="24" t="s">
        <v>245</v>
      </c>
      <c r="B6" s="34"/>
      <c r="C6" s="35"/>
      <c r="D6" s="35"/>
      <c r="E6" s="35"/>
      <c r="F6" s="35"/>
      <c r="G6" s="35"/>
      <c r="I6" s="45" t="s">
        <v>246</v>
      </c>
    </row>
    <row r="7" spans="1:9" ht="18" customHeight="1" thickBot="1" x14ac:dyDescent="0.3">
      <c r="A7" s="438" t="s">
        <v>44</v>
      </c>
      <c r="B7" s="438"/>
      <c r="C7" s="331">
        <v>2012</v>
      </c>
      <c r="D7" s="331">
        <v>2013</v>
      </c>
      <c r="E7" s="331">
        <v>2014</v>
      </c>
      <c r="F7" s="331">
        <v>2015</v>
      </c>
      <c r="G7" s="331">
        <v>2016</v>
      </c>
      <c r="H7" s="426" t="s">
        <v>105</v>
      </c>
      <c r="I7" s="426"/>
    </row>
    <row r="8" spans="1:9" ht="18" customHeight="1" thickTop="1" thickBot="1" x14ac:dyDescent="0.3">
      <c r="A8" s="439"/>
      <c r="B8" s="439"/>
      <c r="C8" s="425"/>
      <c r="D8" s="425"/>
      <c r="E8" s="425"/>
      <c r="F8" s="425"/>
      <c r="G8" s="425"/>
      <c r="H8" s="427"/>
      <c r="I8" s="427"/>
    </row>
    <row r="9" spans="1:9" ht="18" customHeight="1" thickTop="1" thickBot="1" x14ac:dyDescent="0.3">
      <c r="A9" s="440"/>
      <c r="B9" s="440"/>
      <c r="C9" s="332"/>
      <c r="D9" s="332"/>
      <c r="E9" s="332"/>
      <c r="F9" s="332"/>
      <c r="G9" s="332"/>
      <c r="H9" s="428"/>
      <c r="I9" s="428"/>
    </row>
    <row r="10" spans="1:9" ht="25.5" customHeight="1" thickTop="1" thickBot="1" x14ac:dyDescent="0.3">
      <c r="A10" s="349" t="s">
        <v>74</v>
      </c>
      <c r="B10" s="349"/>
      <c r="C10" s="106">
        <v>8161.4000000000005</v>
      </c>
      <c r="D10" s="158">
        <v>9204.6</v>
      </c>
      <c r="E10" s="158">
        <v>10322.299999999999</v>
      </c>
      <c r="F10" s="158">
        <v>11032.7</v>
      </c>
      <c r="G10" s="186">
        <v>11947</v>
      </c>
      <c r="H10" s="421" t="s">
        <v>106</v>
      </c>
      <c r="I10" s="422"/>
    </row>
    <row r="11" spans="1:9" ht="25.5" customHeight="1" thickTop="1" thickBot="1" x14ac:dyDescent="0.3">
      <c r="A11" s="436" t="s">
        <v>124</v>
      </c>
      <c r="B11" s="436"/>
      <c r="C11" s="107">
        <v>82777.8</v>
      </c>
      <c r="D11" s="159">
        <v>96726.7</v>
      </c>
      <c r="E11" s="159">
        <v>113934.1</v>
      </c>
      <c r="F11" s="159">
        <v>115892.1</v>
      </c>
      <c r="G11" s="159">
        <v>116401.5</v>
      </c>
      <c r="H11" s="423" t="s">
        <v>165</v>
      </c>
      <c r="I11" s="424"/>
    </row>
    <row r="12" spans="1:9" ht="25.5" customHeight="1" thickTop="1" thickBot="1" x14ac:dyDescent="0.3">
      <c r="A12" s="349" t="s">
        <v>125</v>
      </c>
      <c r="B12" s="349"/>
      <c r="C12" s="106">
        <v>180693.80000000002</v>
      </c>
      <c r="D12" s="160">
        <v>208225.5</v>
      </c>
      <c r="E12" s="160">
        <v>223437.4</v>
      </c>
      <c r="F12" s="160">
        <v>242417.09999999998</v>
      </c>
      <c r="G12" s="160">
        <v>244790.39999999999</v>
      </c>
      <c r="H12" s="437" t="s">
        <v>166</v>
      </c>
      <c r="I12" s="431"/>
    </row>
    <row r="13" spans="1:9" ht="25.5" customHeight="1" thickTop="1" thickBot="1" x14ac:dyDescent="0.3">
      <c r="A13" s="436" t="s">
        <v>126</v>
      </c>
      <c r="B13" s="436"/>
      <c r="C13" s="107">
        <v>109420.2</v>
      </c>
      <c r="D13" s="161">
        <v>141558.1</v>
      </c>
      <c r="E13" s="161">
        <v>156331.29999999999</v>
      </c>
      <c r="F13" s="161">
        <v>152041.1</v>
      </c>
      <c r="G13" s="161">
        <v>124408.99999999999</v>
      </c>
      <c r="H13" s="423" t="s">
        <v>167</v>
      </c>
      <c r="I13" s="424"/>
    </row>
    <row r="14" spans="1:9" s="87" customFormat="1" ht="25.5" customHeight="1" thickTop="1" thickBot="1" x14ac:dyDescent="0.3">
      <c r="A14" s="349" t="s">
        <v>127</v>
      </c>
      <c r="B14" s="349"/>
      <c r="C14" s="108">
        <v>61428</v>
      </c>
      <c r="D14" s="108">
        <v>121099.1</v>
      </c>
      <c r="E14" s="97">
        <v>93885</v>
      </c>
      <c r="F14" s="106">
        <v>61224.9</v>
      </c>
      <c r="G14" s="106">
        <v>59366.9</v>
      </c>
      <c r="H14" s="430" t="s">
        <v>168</v>
      </c>
      <c r="I14" s="431"/>
    </row>
    <row r="15" spans="1:9" s="191" customFormat="1" ht="25.5" customHeight="1" thickTop="1" thickBot="1" x14ac:dyDescent="0.3">
      <c r="A15" s="400" t="s">
        <v>196</v>
      </c>
      <c r="B15" s="401"/>
      <c r="C15" s="99">
        <f>C10+C11</f>
        <v>90939.199999999997</v>
      </c>
      <c r="D15" s="99">
        <f>D10+D11</f>
        <v>105931.3</v>
      </c>
      <c r="E15" s="99">
        <f>E10+E11</f>
        <v>124256.40000000001</v>
      </c>
      <c r="F15" s="107">
        <f>F10+F11</f>
        <v>126924.8</v>
      </c>
      <c r="G15" s="107">
        <f>G10+G11</f>
        <v>128348.5</v>
      </c>
      <c r="H15" s="423" t="s">
        <v>169</v>
      </c>
      <c r="I15" s="424"/>
    </row>
    <row r="16" spans="1:9" ht="25.5" customHeight="1" thickTop="1" thickBot="1" x14ac:dyDescent="0.3">
      <c r="A16" s="434" t="s">
        <v>197</v>
      </c>
      <c r="B16" s="434"/>
      <c r="C16" s="101">
        <f>C15+C12+C13</f>
        <v>381053.2</v>
      </c>
      <c r="D16" s="101">
        <f>D12+D13+D15</f>
        <v>455714.89999999997</v>
      </c>
      <c r="E16" s="155">
        <f>E12+E13+E15</f>
        <v>504025.1</v>
      </c>
      <c r="F16" s="186">
        <f>F12+F13+F15</f>
        <v>521382.99999999994</v>
      </c>
      <c r="G16" s="186">
        <f>G12+G13+G15</f>
        <v>497547.89999999997</v>
      </c>
      <c r="H16" s="430" t="s">
        <v>170</v>
      </c>
      <c r="I16" s="431"/>
    </row>
    <row r="17" spans="1:9" s="191" customFormat="1" ht="25.5" customHeight="1" thickTop="1" x14ac:dyDescent="0.25">
      <c r="A17" s="435" t="s">
        <v>198</v>
      </c>
      <c r="B17" s="435"/>
      <c r="C17" s="201">
        <f>C16+C14</f>
        <v>442481.2</v>
      </c>
      <c r="D17" s="201">
        <f>D14+D16</f>
        <v>576814</v>
      </c>
      <c r="E17" s="201">
        <f>E14+E16</f>
        <v>597910.1</v>
      </c>
      <c r="F17" s="202">
        <f>F14+F16</f>
        <v>582607.89999999991</v>
      </c>
      <c r="G17" s="202">
        <f>G14+G16</f>
        <v>556914.79999999993</v>
      </c>
      <c r="H17" s="432" t="s">
        <v>171</v>
      </c>
      <c r="I17" s="433"/>
    </row>
    <row r="18" spans="1:9" ht="6" customHeight="1" x14ac:dyDescent="0.25">
      <c r="A18" s="109"/>
      <c r="B18" s="109"/>
      <c r="C18" s="109"/>
      <c r="D18" s="109"/>
      <c r="E18" s="109"/>
      <c r="F18" s="109"/>
      <c r="G18" s="109"/>
      <c r="H18" s="109"/>
      <c r="I18" s="109"/>
    </row>
    <row r="19" spans="1:9" ht="11.25" customHeight="1" x14ac:dyDescent="0.25">
      <c r="A19" s="93" t="s">
        <v>199</v>
      </c>
      <c r="B19" s="78"/>
      <c r="H19" s="35"/>
      <c r="I19" s="94" t="s">
        <v>128</v>
      </c>
    </row>
    <row r="20" spans="1:9" ht="11.25" customHeight="1" x14ac:dyDescent="0.25">
      <c r="A20" s="93" t="s">
        <v>201</v>
      </c>
      <c r="B20" s="78"/>
      <c r="H20" s="35"/>
      <c r="I20" s="94" t="s">
        <v>129</v>
      </c>
    </row>
    <row r="21" spans="1:9" ht="11.25" customHeight="1" x14ac:dyDescent="0.25">
      <c r="A21" s="93" t="s">
        <v>200</v>
      </c>
      <c r="B21" s="78"/>
      <c r="H21" s="35"/>
      <c r="I21" s="94" t="s">
        <v>130</v>
      </c>
    </row>
    <row r="24" spans="1:9" x14ac:dyDescent="0.25">
      <c r="B24" s="157"/>
    </row>
  </sheetData>
  <mergeCells count="28">
    <mergeCell ref="H16:I16"/>
    <mergeCell ref="H17:I17"/>
    <mergeCell ref="A4:I4"/>
    <mergeCell ref="A5:I5"/>
    <mergeCell ref="A3:I3"/>
    <mergeCell ref="A16:B16"/>
    <mergeCell ref="A17:B17"/>
    <mergeCell ref="A12:B12"/>
    <mergeCell ref="A11:B11"/>
    <mergeCell ref="A13:B13"/>
    <mergeCell ref="H12:I12"/>
    <mergeCell ref="H13:I13"/>
    <mergeCell ref="H14:I14"/>
    <mergeCell ref="A7:B9"/>
    <mergeCell ref="A10:B10"/>
    <mergeCell ref="A14:B14"/>
    <mergeCell ref="A15:B15"/>
    <mergeCell ref="H10:I10"/>
    <mergeCell ref="H11:I11"/>
    <mergeCell ref="H15:I15"/>
    <mergeCell ref="A1:H1"/>
    <mergeCell ref="D7:D9"/>
    <mergeCell ref="C7:C9"/>
    <mergeCell ref="H7:I9"/>
    <mergeCell ref="A2:I2"/>
    <mergeCell ref="E7:E9"/>
    <mergeCell ref="F7:F9"/>
    <mergeCell ref="G7:G9"/>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9">
    <tabColor theme="3" tint="0.39997558519241921"/>
  </sheetPr>
  <dimension ref="A1:W26"/>
  <sheetViews>
    <sheetView showGridLines="0" rightToLeft="1" view="pageBreakPreview" topLeftCell="A6" zoomScaleNormal="100" zoomScaleSheetLayoutView="100" workbookViewId="0">
      <selection activeCell="A16" sqref="A16:S16"/>
    </sheetView>
  </sheetViews>
  <sheetFormatPr defaultColWidth="9.109375" defaultRowHeight="15.6" x14ac:dyDescent="0.25"/>
  <cols>
    <col min="1" max="1" width="15.6640625" style="82" customWidth="1"/>
    <col min="2" max="2" width="9.6640625" style="83" customWidth="1"/>
    <col min="3" max="13" width="9.6640625" style="35" customWidth="1"/>
    <col min="14" max="14" width="8.44140625" style="35" customWidth="1"/>
    <col min="15" max="15" width="11.109375" style="35" customWidth="1"/>
    <col min="16" max="18" width="9.6640625" style="35" customWidth="1"/>
    <col min="19" max="19" width="15.6640625" style="35" customWidth="1"/>
    <col min="20" max="20" width="15.109375" style="84" customWidth="1"/>
    <col min="21" max="21" width="0.88671875" style="84" hidden="1" customWidth="1"/>
    <col min="22" max="16384" width="9.109375" style="78"/>
  </cols>
  <sheetData>
    <row r="1" spans="1:23" s="74" customFormat="1" ht="27.75" customHeight="1" x14ac:dyDescent="0.25">
      <c r="A1" s="339"/>
      <c r="B1" s="366"/>
      <c r="C1" s="366"/>
      <c r="D1" s="366"/>
      <c r="E1" s="366"/>
      <c r="F1" s="366"/>
      <c r="G1" s="366"/>
      <c r="H1" s="366"/>
      <c r="I1" s="366"/>
      <c r="J1" s="366"/>
      <c r="K1" s="366"/>
      <c r="L1" s="366"/>
      <c r="M1" s="366"/>
      <c r="N1" s="366"/>
      <c r="O1" s="366"/>
      <c r="P1" s="366"/>
      <c r="Q1" s="366"/>
      <c r="R1" s="366"/>
      <c r="S1" s="366"/>
    </row>
    <row r="2" spans="1:23" s="39" customFormat="1" ht="20.25" customHeight="1" x14ac:dyDescent="0.25">
      <c r="A2" s="441" t="s">
        <v>34</v>
      </c>
      <c r="B2" s="441"/>
      <c r="C2" s="441"/>
      <c r="D2" s="441"/>
      <c r="E2" s="441"/>
      <c r="F2" s="441"/>
      <c r="G2" s="441"/>
      <c r="H2" s="441"/>
      <c r="I2" s="441"/>
      <c r="J2" s="441"/>
      <c r="K2" s="441"/>
      <c r="L2" s="441"/>
      <c r="M2" s="441"/>
      <c r="N2" s="441"/>
      <c r="O2" s="441"/>
      <c r="P2" s="441"/>
      <c r="Q2" s="441"/>
      <c r="R2" s="441"/>
      <c r="S2" s="441"/>
      <c r="T2" s="110"/>
      <c r="U2" s="13"/>
    </row>
    <row r="3" spans="1:23" s="5" customFormat="1" ht="15" customHeight="1" x14ac:dyDescent="0.25">
      <c r="A3" s="355" t="s">
        <v>256</v>
      </c>
      <c r="B3" s="355"/>
      <c r="C3" s="355"/>
      <c r="D3" s="355"/>
      <c r="E3" s="355"/>
      <c r="F3" s="355"/>
      <c r="G3" s="355"/>
      <c r="H3" s="355"/>
      <c r="I3" s="355"/>
      <c r="J3" s="355"/>
      <c r="K3" s="355"/>
      <c r="L3" s="355"/>
      <c r="M3" s="355"/>
      <c r="N3" s="355"/>
      <c r="O3" s="355"/>
      <c r="P3" s="355"/>
      <c r="Q3" s="355"/>
      <c r="R3" s="355"/>
      <c r="S3" s="355"/>
      <c r="T3" s="111"/>
      <c r="U3" s="4"/>
    </row>
    <row r="4" spans="1:23" s="39" customFormat="1" x14ac:dyDescent="0.25">
      <c r="A4" s="371" t="s">
        <v>35</v>
      </c>
      <c r="B4" s="371"/>
      <c r="C4" s="371"/>
      <c r="D4" s="371"/>
      <c r="E4" s="371"/>
      <c r="F4" s="371"/>
      <c r="G4" s="371"/>
      <c r="H4" s="371"/>
      <c r="I4" s="371"/>
      <c r="J4" s="371"/>
      <c r="K4" s="371"/>
      <c r="L4" s="371"/>
      <c r="M4" s="371"/>
      <c r="N4" s="371"/>
      <c r="O4" s="371"/>
      <c r="P4" s="371"/>
      <c r="Q4" s="371"/>
      <c r="R4" s="371"/>
      <c r="S4" s="371"/>
      <c r="T4" s="60"/>
      <c r="U4" s="13"/>
    </row>
    <row r="5" spans="1:23" s="39" customFormat="1" ht="13.5" customHeight="1" x14ac:dyDescent="0.25">
      <c r="A5" s="371" t="s">
        <v>256</v>
      </c>
      <c r="B5" s="371"/>
      <c r="C5" s="371"/>
      <c r="D5" s="371"/>
      <c r="E5" s="371"/>
      <c r="F5" s="371"/>
      <c r="G5" s="371"/>
      <c r="H5" s="371"/>
      <c r="I5" s="371"/>
      <c r="J5" s="371"/>
      <c r="K5" s="371"/>
      <c r="L5" s="371"/>
      <c r="M5" s="371"/>
      <c r="N5" s="371"/>
      <c r="O5" s="371"/>
      <c r="P5" s="371"/>
      <c r="Q5" s="371"/>
      <c r="R5" s="371"/>
      <c r="S5" s="371"/>
      <c r="T5" s="60"/>
      <c r="U5" s="13"/>
    </row>
    <row r="6" spans="1:23" s="39" customFormat="1" ht="23.25" customHeight="1" x14ac:dyDescent="0.25">
      <c r="A6" s="24" t="s">
        <v>244</v>
      </c>
      <c r="B6" s="34"/>
      <c r="C6" s="35"/>
      <c r="D6" s="35"/>
      <c r="E6" s="35"/>
      <c r="F6" s="35"/>
      <c r="G6" s="35"/>
      <c r="H6" s="35"/>
      <c r="I6" s="35"/>
      <c r="J6" s="112"/>
      <c r="K6" s="35"/>
      <c r="L6" s="113"/>
      <c r="M6" s="113"/>
      <c r="N6" s="113"/>
      <c r="O6" s="113"/>
      <c r="P6" s="113"/>
      <c r="Q6" s="113"/>
      <c r="R6" s="113"/>
      <c r="S6" s="45" t="s">
        <v>243</v>
      </c>
      <c r="T6" s="113"/>
      <c r="U6" s="113"/>
      <c r="V6" s="113"/>
      <c r="W6" s="113"/>
    </row>
    <row r="7" spans="1:23" ht="24" customHeight="1" thickBot="1" x14ac:dyDescent="0.3">
      <c r="A7" s="438" t="s">
        <v>51</v>
      </c>
      <c r="B7" s="374" t="s">
        <v>87</v>
      </c>
      <c r="C7" s="374"/>
      <c r="D7" s="374"/>
      <c r="E7" s="374"/>
      <c r="F7" s="374"/>
      <c r="G7" s="374"/>
      <c r="H7" s="374"/>
      <c r="I7" s="374"/>
      <c r="J7" s="374" t="s">
        <v>88</v>
      </c>
      <c r="K7" s="374"/>
      <c r="L7" s="374"/>
      <c r="M7" s="374"/>
      <c r="N7" s="374"/>
      <c r="O7" s="374"/>
      <c r="P7" s="374"/>
      <c r="Q7" s="374"/>
      <c r="R7" s="374"/>
      <c r="S7" s="426" t="s">
        <v>50</v>
      </c>
      <c r="T7" s="78"/>
      <c r="U7" s="78"/>
    </row>
    <row r="8" spans="1:23" ht="57" customHeight="1" thickTop="1" thickBot="1" x14ac:dyDescent="0.3">
      <c r="A8" s="439"/>
      <c r="B8" s="387" t="s">
        <v>137</v>
      </c>
      <c r="C8" s="387" t="s">
        <v>136</v>
      </c>
      <c r="D8" s="387" t="s">
        <v>135</v>
      </c>
      <c r="E8" s="387" t="s">
        <v>257</v>
      </c>
      <c r="F8" s="387" t="s">
        <v>134</v>
      </c>
      <c r="G8" s="387" t="s">
        <v>138</v>
      </c>
      <c r="H8" s="387" t="s">
        <v>139</v>
      </c>
      <c r="I8" s="443" t="s">
        <v>109</v>
      </c>
      <c r="J8" s="387" t="s">
        <v>140</v>
      </c>
      <c r="K8" s="387" t="s">
        <v>141</v>
      </c>
      <c r="L8" s="387" t="s">
        <v>142</v>
      </c>
      <c r="M8" s="387" t="s">
        <v>143</v>
      </c>
      <c r="N8" s="387" t="s">
        <v>144</v>
      </c>
      <c r="O8" s="387" t="s">
        <v>145</v>
      </c>
      <c r="P8" s="387" t="s">
        <v>146</v>
      </c>
      <c r="Q8" s="387" t="s">
        <v>147</v>
      </c>
      <c r="R8" s="443" t="s">
        <v>109</v>
      </c>
      <c r="S8" s="427"/>
      <c r="T8" s="78"/>
      <c r="U8" s="78"/>
    </row>
    <row r="9" spans="1:23" ht="54.75" customHeight="1" thickTop="1" x14ac:dyDescent="0.25">
      <c r="A9" s="440"/>
      <c r="B9" s="388"/>
      <c r="C9" s="442"/>
      <c r="D9" s="442"/>
      <c r="E9" s="388"/>
      <c r="F9" s="388"/>
      <c r="G9" s="442"/>
      <c r="H9" s="442"/>
      <c r="I9" s="444"/>
      <c r="J9" s="388"/>
      <c r="K9" s="388"/>
      <c r="L9" s="388"/>
      <c r="M9" s="388"/>
      <c r="N9" s="442"/>
      <c r="O9" s="442"/>
      <c r="P9" s="442"/>
      <c r="Q9" s="442"/>
      <c r="R9" s="444"/>
      <c r="S9" s="428"/>
      <c r="T9" s="78"/>
      <c r="U9" s="78"/>
    </row>
    <row r="10" spans="1:23" ht="41.25" hidden="1" customHeight="1" thickBot="1" x14ac:dyDescent="0.3">
      <c r="A10" s="169">
        <v>2008</v>
      </c>
      <c r="B10" s="170">
        <v>18106.460999999999</v>
      </c>
      <c r="C10" s="170">
        <v>99262.861999999994</v>
      </c>
      <c r="D10" s="170">
        <v>35803.101999999999</v>
      </c>
      <c r="E10" s="170">
        <v>221103.685</v>
      </c>
      <c r="F10" s="170">
        <v>22203.304</v>
      </c>
      <c r="G10" s="170">
        <v>3031.9290000000001</v>
      </c>
      <c r="H10" s="170">
        <v>6005.2169999999996</v>
      </c>
      <c r="I10" s="171">
        <f>SUM(B10:H10)</f>
        <v>405516.56</v>
      </c>
      <c r="J10" s="174">
        <v>198050.323</v>
      </c>
      <c r="K10" s="174">
        <v>33271.519999999997</v>
      </c>
      <c r="L10" s="174">
        <v>6782.3</v>
      </c>
      <c r="M10" s="174">
        <v>76.801000000000002</v>
      </c>
      <c r="N10" s="174">
        <v>86097.085999999996</v>
      </c>
      <c r="O10" s="174">
        <v>51276.540999999997</v>
      </c>
      <c r="P10" s="174">
        <v>4274.7060000000001</v>
      </c>
      <c r="Q10" s="174">
        <v>25687.279999999999</v>
      </c>
      <c r="R10" s="171">
        <f>SUM(J10:Q10)</f>
        <v>405516.55700000003</v>
      </c>
      <c r="S10" s="172">
        <v>2008</v>
      </c>
      <c r="T10" s="78"/>
      <c r="U10" s="78"/>
    </row>
    <row r="11" spans="1:23" ht="41.25" hidden="1" customHeight="1" thickTop="1" thickBot="1" x14ac:dyDescent="0.3">
      <c r="A11" s="197">
        <v>2009</v>
      </c>
      <c r="B11" s="198">
        <v>39899.699999999997</v>
      </c>
      <c r="C11" s="198">
        <v>88494.7</v>
      </c>
      <c r="D11" s="198">
        <v>35323.4</v>
      </c>
      <c r="E11" s="198">
        <v>251915.9</v>
      </c>
      <c r="F11" s="198">
        <v>41844.400000000001</v>
      </c>
      <c r="G11" s="198">
        <v>3372.3</v>
      </c>
      <c r="H11" s="198">
        <v>7048.8</v>
      </c>
      <c r="I11" s="198">
        <f>SUM(B11:H11)</f>
        <v>467899.19999999995</v>
      </c>
      <c r="J11" s="198">
        <v>224840.32000000001</v>
      </c>
      <c r="K11" s="198">
        <v>32606.413</v>
      </c>
      <c r="L11" s="198">
        <v>2719.14</v>
      </c>
      <c r="M11" s="198">
        <v>300</v>
      </c>
      <c r="N11" s="198">
        <v>108459.9</v>
      </c>
      <c r="O11" s="198">
        <v>53801.7</v>
      </c>
      <c r="P11" s="198">
        <v>5864.6</v>
      </c>
      <c r="Q11" s="198">
        <v>39307.1</v>
      </c>
      <c r="R11" s="198">
        <f>SUM(J11:Q11)</f>
        <v>467899.17300000001</v>
      </c>
      <c r="S11" s="199">
        <v>2009</v>
      </c>
      <c r="T11" s="78"/>
      <c r="U11" s="78"/>
    </row>
    <row r="12" spans="1:23" s="87" customFormat="1" ht="41.25" customHeight="1" thickBot="1" x14ac:dyDescent="0.3">
      <c r="A12" s="543">
        <v>2012</v>
      </c>
      <c r="B12" s="544">
        <v>37078.300000000003</v>
      </c>
      <c r="C12" s="544">
        <v>128484.6</v>
      </c>
      <c r="D12" s="544">
        <v>27433.9</v>
      </c>
      <c r="E12" s="544">
        <v>476885.7</v>
      </c>
      <c r="F12" s="544">
        <v>133936.1</v>
      </c>
      <c r="G12" s="544">
        <v>3885.9</v>
      </c>
      <c r="H12" s="544">
        <v>8928.7999999999993</v>
      </c>
      <c r="I12" s="545">
        <f t="shared" ref="I12:I13" si="0">SUM(B12:H12)</f>
        <v>816633.3</v>
      </c>
      <c r="J12" s="544">
        <v>417336.5</v>
      </c>
      <c r="K12" s="544">
        <v>22926</v>
      </c>
      <c r="L12" s="544">
        <v>2170.4</v>
      </c>
      <c r="M12" s="544">
        <v>1113.9000000000001</v>
      </c>
      <c r="N12" s="544">
        <v>224547.4</v>
      </c>
      <c r="O12" s="544">
        <v>102458.1</v>
      </c>
      <c r="P12" s="544">
        <v>8038.1</v>
      </c>
      <c r="Q12" s="544">
        <v>38042.9</v>
      </c>
      <c r="R12" s="546">
        <f t="shared" ref="R12:R13" si="1">SUM(J12:Q12)</f>
        <v>816633.3</v>
      </c>
      <c r="S12" s="547">
        <v>2012</v>
      </c>
    </row>
    <row r="13" spans="1:23" s="191" customFormat="1" ht="41.25" customHeight="1" thickTop="1" thickBot="1" x14ac:dyDescent="0.3">
      <c r="A13" s="204">
        <v>2013</v>
      </c>
      <c r="B13" s="205">
        <v>34523.9</v>
      </c>
      <c r="C13" s="205">
        <v>163312.4</v>
      </c>
      <c r="D13" s="205">
        <v>16777.599999999999</v>
      </c>
      <c r="E13" s="205">
        <v>533075.1</v>
      </c>
      <c r="F13" s="205">
        <v>146892.20000000001</v>
      </c>
      <c r="G13" s="205">
        <v>3913.9</v>
      </c>
      <c r="H13" s="205">
        <v>11576.4</v>
      </c>
      <c r="I13" s="206">
        <f t="shared" si="0"/>
        <v>910071.5</v>
      </c>
      <c r="J13" s="205">
        <v>514804.3</v>
      </c>
      <c r="K13" s="205">
        <v>15471</v>
      </c>
      <c r="L13" s="205">
        <v>4600.3999999999996</v>
      </c>
      <c r="M13" s="205">
        <v>1289.5999999999999</v>
      </c>
      <c r="N13" s="205">
        <v>208689.9</v>
      </c>
      <c r="O13" s="205">
        <v>110931.2</v>
      </c>
      <c r="P13" s="205">
        <v>9929.4</v>
      </c>
      <c r="Q13" s="205">
        <v>44355.7</v>
      </c>
      <c r="R13" s="206">
        <f t="shared" si="1"/>
        <v>910071.5</v>
      </c>
      <c r="S13" s="207">
        <v>2013</v>
      </c>
    </row>
    <row r="14" spans="1:23" s="87" customFormat="1" ht="41.25" customHeight="1" thickTop="1" thickBot="1" x14ac:dyDescent="0.3">
      <c r="A14" s="173">
        <v>2014</v>
      </c>
      <c r="B14" s="141">
        <v>43615.6</v>
      </c>
      <c r="C14" s="141">
        <v>196511.5</v>
      </c>
      <c r="D14" s="141">
        <v>37151.9</v>
      </c>
      <c r="E14" s="141">
        <v>586530.5</v>
      </c>
      <c r="F14" s="141">
        <v>125447.4</v>
      </c>
      <c r="G14" s="141">
        <v>4843.7</v>
      </c>
      <c r="H14" s="141">
        <v>10668.8999999999</v>
      </c>
      <c r="I14" s="203">
        <f t="shared" ref="I14:I16" si="2">SUM(B14:H14)</f>
        <v>1004769.4999999999</v>
      </c>
      <c r="J14" s="141">
        <v>552955.1</v>
      </c>
      <c r="K14" s="141">
        <v>34672.400000000001</v>
      </c>
      <c r="L14" s="141">
        <v>6675.2</v>
      </c>
      <c r="M14" s="141">
        <v>3416</v>
      </c>
      <c r="N14" s="141">
        <v>227394</v>
      </c>
      <c r="O14" s="141">
        <v>118081</v>
      </c>
      <c r="P14" s="141">
        <v>9925.4</v>
      </c>
      <c r="Q14" s="141">
        <v>51650.400000000001</v>
      </c>
      <c r="R14" s="142">
        <f t="shared" ref="R14:R16" si="3">SUM(J14:Q14)</f>
        <v>1004769.5</v>
      </c>
      <c r="S14" s="116">
        <v>2014</v>
      </c>
    </row>
    <row r="15" spans="1:23" s="191" customFormat="1" ht="41.25" customHeight="1" thickTop="1" thickBot="1" x14ac:dyDescent="0.3">
      <c r="A15" s="204">
        <v>2015</v>
      </c>
      <c r="B15" s="205">
        <v>37433</v>
      </c>
      <c r="C15" s="205">
        <v>222931.8</v>
      </c>
      <c r="D15" s="205">
        <v>32932.699999999997</v>
      </c>
      <c r="E15" s="205">
        <v>660749.6</v>
      </c>
      <c r="F15" s="205">
        <v>141751.20000000001</v>
      </c>
      <c r="G15" s="205">
        <v>5091.7</v>
      </c>
      <c r="H15" s="205">
        <v>11839.400000000034</v>
      </c>
      <c r="I15" s="206">
        <f t="shared" si="2"/>
        <v>1112729.4000000001</v>
      </c>
      <c r="J15" s="205">
        <v>563628.69999999995</v>
      </c>
      <c r="K15" s="205">
        <v>32716.5</v>
      </c>
      <c r="L15" s="205">
        <v>7041.6</v>
      </c>
      <c r="M15" s="205">
        <v>4103.8</v>
      </c>
      <c r="N15" s="205">
        <v>309998</v>
      </c>
      <c r="O15" s="205">
        <v>124317.9</v>
      </c>
      <c r="P15" s="205">
        <v>10684.4</v>
      </c>
      <c r="Q15" s="205">
        <v>60238.5</v>
      </c>
      <c r="R15" s="206">
        <f t="shared" si="3"/>
        <v>1112729.3999999999</v>
      </c>
      <c r="S15" s="207">
        <v>2015</v>
      </c>
    </row>
    <row r="16" spans="1:23" s="87" customFormat="1" ht="41.25" customHeight="1" thickTop="1" x14ac:dyDescent="0.25">
      <c r="A16" s="173">
        <v>2016</v>
      </c>
      <c r="B16" s="141">
        <v>42883.5</v>
      </c>
      <c r="C16" s="141">
        <v>273202.09999999998</v>
      </c>
      <c r="D16" s="141">
        <v>38758.9</v>
      </c>
      <c r="E16" s="141">
        <v>743941.3</v>
      </c>
      <c r="F16" s="141">
        <v>142722.1</v>
      </c>
      <c r="G16" s="141">
        <v>6791.1</v>
      </c>
      <c r="H16" s="141">
        <v>14437.899999999854</v>
      </c>
      <c r="I16" s="203">
        <f t="shared" si="2"/>
        <v>1262736.9000000001</v>
      </c>
      <c r="J16" s="141">
        <v>543655.80000000005</v>
      </c>
      <c r="K16" s="141">
        <v>36824.5</v>
      </c>
      <c r="L16" s="141">
        <v>9075.1</v>
      </c>
      <c r="M16" s="141">
        <v>3371.7</v>
      </c>
      <c r="N16" s="141">
        <v>446819.1</v>
      </c>
      <c r="O16" s="141">
        <v>135141.1</v>
      </c>
      <c r="P16" s="141">
        <v>10739.7</v>
      </c>
      <c r="Q16" s="141">
        <v>77109.899999999994</v>
      </c>
      <c r="R16" s="142">
        <f t="shared" si="3"/>
        <v>1262736.8999999999</v>
      </c>
      <c r="S16" s="116">
        <v>2016</v>
      </c>
    </row>
    <row r="17" spans="1:21" s="87" customFormat="1" ht="41.25" customHeight="1" x14ac:dyDescent="0.25">
      <c r="A17" s="148"/>
      <c r="B17" s="250"/>
      <c r="C17" s="250"/>
      <c r="D17" s="250"/>
      <c r="E17" s="250"/>
      <c r="F17" s="250"/>
      <c r="G17" s="250"/>
      <c r="H17" s="250"/>
      <c r="I17" s="251"/>
      <c r="J17" s="250"/>
      <c r="K17" s="250"/>
      <c r="L17" s="250"/>
      <c r="M17" s="250"/>
      <c r="N17" s="250"/>
      <c r="O17" s="250"/>
      <c r="P17" s="250"/>
      <c r="Q17" s="250"/>
      <c r="R17" s="252"/>
      <c r="S17" s="253"/>
    </row>
    <row r="18" spans="1:21" ht="41.25" customHeight="1" x14ac:dyDescent="0.25">
      <c r="A18" s="117"/>
      <c r="B18" s="118"/>
      <c r="C18" s="140"/>
      <c r="D18" s="140"/>
      <c r="E18" s="140"/>
      <c r="F18" s="140"/>
      <c r="G18" s="140"/>
      <c r="H18" s="140"/>
      <c r="I18" s="118"/>
      <c r="J18" s="118"/>
      <c r="K18" s="118"/>
      <c r="L18" s="118"/>
      <c r="M18" s="118"/>
      <c r="N18" s="118"/>
      <c r="O18" s="118"/>
      <c r="P18" s="118"/>
      <c r="Q18" s="118"/>
      <c r="R18" s="118"/>
      <c r="S18" s="119"/>
      <c r="T18" s="39"/>
      <c r="U18" s="78"/>
    </row>
    <row r="19" spans="1:21" ht="41.25" customHeight="1" x14ac:dyDescent="0.25">
      <c r="A19" s="120"/>
      <c r="B19" s="117"/>
      <c r="C19" s="118"/>
      <c r="D19" s="118"/>
      <c r="E19" s="118"/>
      <c r="F19" s="118"/>
      <c r="G19" s="118"/>
      <c r="H19" s="118"/>
      <c r="I19" s="118"/>
      <c r="J19" s="118"/>
      <c r="K19" s="118"/>
      <c r="L19" s="118"/>
      <c r="M19" s="118"/>
      <c r="N19" s="118"/>
      <c r="O19" s="118"/>
      <c r="P19" s="118"/>
      <c r="Q19" s="118"/>
      <c r="R19" s="118"/>
      <c r="S19" s="118"/>
      <c r="T19" s="14"/>
      <c r="U19" s="39"/>
    </row>
    <row r="20" spans="1:21" ht="41.25" customHeight="1" x14ac:dyDescent="0.25">
      <c r="A20" s="121"/>
      <c r="B20" s="118"/>
      <c r="C20" s="118"/>
      <c r="D20" s="118"/>
      <c r="E20" s="118"/>
      <c r="F20" s="118"/>
      <c r="G20" s="118"/>
      <c r="H20" s="118"/>
      <c r="I20" s="118"/>
      <c r="J20" s="118"/>
      <c r="K20" s="118"/>
      <c r="L20" s="118"/>
      <c r="M20" s="118"/>
      <c r="N20" s="118"/>
      <c r="O20" s="118"/>
      <c r="P20" s="118"/>
      <c r="Q20" s="118"/>
      <c r="R20" s="22"/>
      <c r="S20" s="14"/>
      <c r="T20" s="78"/>
      <c r="U20" s="78"/>
    </row>
    <row r="21" spans="1:21" ht="41.25" customHeight="1" x14ac:dyDescent="0.25">
      <c r="A21" s="121"/>
      <c r="B21" s="118"/>
      <c r="C21" s="118"/>
      <c r="D21" s="118"/>
      <c r="E21" s="118"/>
      <c r="F21" s="118"/>
      <c r="G21" s="118"/>
      <c r="H21" s="118"/>
      <c r="I21" s="118"/>
      <c r="J21" s="118"/>
      <c r="K21" s="118"/>
      <c r="L21" s="118"/>
      <c r="M21" s="118"/>
      <c r="N21" s="118"/>
      <c r="O21" s="118"/>
      <c r="P21" s="118"/>
      <c r="Q21" s="118"/>
      <c r="R21" s="22"/>
      <c r="S21" s="14"/>
      <c r="T21" s="78"/>
      <c r="U21" s="78"/>
    </row>
    <row r="22" spans="1:21" ht="41.25" customHeight="1" x14ac:dyDescent="0.25">
      <c r="A22" s="121"/>
      <c r="B22" s="118"/>
      <c r="C22" s="118"/>
      <c r="D22" s="118"/>
      <c r="E22" s="118"/>
      <c r="F22" s="118"/>
      <c r="G22" s="118"/>
      <c r="H22" s="118"/>
      <c r="I22" s="118"/>
      <c r="J22" s="118"/>
      <c r="K22" s="118"/>
      <c r="L22" s="118"/>
      <c r="M22" s="118"/>
      <c r="N22" s="118"/>
      <c r="O22" s="118"/>
      <c r="P22" s="118"/>
      <c r="Q22" s="118"/>
      <c r="R22" s="22"/>
      <c r="S22" s="14"/>
      <c r="T22" s="78"/>
      <c r="U22" s="78"/>
    </row>
    <row r="23" spans="1:21" ht="41.25" customHeight="1" x14ac:dyDescent="0.25">
      <c r="A23" s="121"/>
      <c r="B23" s="118"/>
      <c r="C23" s="118"/>
      <c r="D23" s="118"/>
      <c r="E23" s="118"/>
      <c r="F23" s="118"/>
      <c r="G23" s="118"/>
      <c r="H23" s="118"/>
      <c r="I23" s="118"/>
      <c r="J23" s="118"/>
      <c r="K23" s="118"/>
      <c r="L23" s="118"/>
      <c r="M23" s="118"/>
      <c r="N23" s="118"/>
      <c r="O23" s="118"/>
      <c r="P23" s="118"/>
      <c r="Q23" s="118"/>
      <c r="R23" s="22"/>
      <c r="S23" s="14"/>
      <c r="T23" s="78"/>
      <c r="U23" s="78"/>
    </row>
    <row r="24" spans="1:21" ht="41.25" customHeight="1" x14ac:dyDescent="0.25">
      <c r="A24" s="121"/>
      <c r="B24" s="35"/>
      <c r="R24" s="84"/>
      <c r="S24" s="14"/>
      <c r="T24" s="78"/>
      <c r="U24" s="78"/>
    </row>
    <row r="25" spans="1:21" ht="41.25" customHeight="1" x14ac:dyDescent="0.25">
      <c r="A25" s="121"/>
      <c r="B25" s="35"/>
      <c r="R25" s="84"/>
      <c r="S25" s="14"/>
      <c r="T25" s="78"/>
      <c r="U25" s="78"/>
    </row>
    <row r="26" spans="1:21" x14ac:dyDescent="0.25">
      <c r="U26" s="78"/>
    </row>
  </sheetData>
  <mergeCells count="26">
    <mergeCell ref="A7:A9"/>
    <mergeCell ref="Q8:Q9"/>
    <mergeCell ref="C8:C9"/>
    <mergeCell ref="I8:I9"/>
    <mergeCell ref="B8:B9"/>
    <mergeCell ref="M8:M9"/>
    <mergeCell ref="F8:F9"/>
    <mergeCell ref="J8:J9"/>
    <mergeCell ref="K8:K9"/>
    <mergeCell ref="L8:L9"/>
    <mergeCell ref="A1:S1"/>
    <mergeCell ref="A2:S2"/>
    <mergeCell ref="A3:S3"/>
    <mergeCell ref="A4:S4"/>
    <mergeCell ref="P8:P9"/>
    <mergeCell ref="A5:S5"/>
    <mergeCell ref="B7:I7"/>
    <mergeCell ref="J7:R7"/>
    <mergeCell ref="S7:S9"/>
    <mergeCell ref="D8:D9"/>
    <mergeCell ref="R8:R9"/>
    <mergeCell ref="N8:N9"/>
    <mergeCell ref="O8:O9"/>
    <mergeCell ref="H8:H9"/>
    <mergeCell ref="G8:G9"/>
    <mergeCell ref="E8:E9"/>
  </mergeCells>
  <phoneticPr fontId="0" type="noConversion"/>
  <printOptions horizontalCentered="1" verticalCentered="1"/>
  <pageMargins left="0" right="0" top="0" bottom="0" header="0.51181102362204722" footer="0.51181102362204722"/>
  <pageSetup paperSize="9" scale="70" orientation="landscape" r:id="rId1"/>
  <headerFooter alignWithMargins="0"/>
  <ignoredErrors>
    <ignoredError sqref="I10:I1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Banks,Insurance  chapter 10 -2016</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البنوك والتامين الفصل العاشر 2016</DocumentDescription>
    <TaxKeywordTaxHTField xmlns="b1657202-86a7-46c3-ba71-02bb0da5a392">
      <Terms xmlns="http://schemas.microsoft.com/office/infopath/2007/PartnerControls"/>
    </TaxKeywordTaxHTField>
    <Year xmlns="b1657202-86a7-46c3-ba71-02bb0da5a392">2016</Year>
    <PublishingStartDate xmlns="http://schemas.microsoft.com/sharepoint/v3">2017-09-10T18:00:00+00:00</PublishingStartDate>
    <Visible xmlns="b1657202-86a7-46c3-ba71-02bb0da5a392">true</Visible>
    <ArabicTitle xmlns="b1657202-86a7-46c3-ba71-02bb0da5a392">إحصاءات البنوك والتامين الفصل العاشر 2016</ArabicTitle>
    <DocumentDescription0 xmlns="423524d6-f9d7-4b47-aadf-7b8f6888b7b0">Banks,Insurance&amp;nbsp; chapter 10 -2016</DocumentDescription0>
    <DocPeriodicity xmlns="423524d6-f9d7-4b47-aadf-7b8f6888b7b0">Annual</DocPeriodicity>
  </documentManagement>
</p:properties>
</file>

<file path=customXml/itemProps1.xml><?xml version="1.0" encoding="utf-8"?>
<ds:datastoreItem xmlns:ds="http://schemas.openxmlformats.org/officeDocument/2006/customXml" ds:itemID="{CCE4A155-C0CF-4503-8C14-F348D7EB7751}"/>
</file>

<file path=customXml/itemProps2.xml><?xml version="1.0" encoding="utf-8"?>
<ds:datastoreItem xmlns:ds="http://schemas.openxmlformats.org/officeDocument/2006/customXml" ds:itemID="{28FFF772-FA6D-4D77-8748-4ABA30C77955}"/>
</file>

<file path=customXml/itemProps3.xml><?xml version="1.0" encoding="utf-8"?>
<ds:datastoreItem xmlns:ds="http://schemas.openxmlformats.org/officeDocument/2006/customXml" ds:itemID="{A0420D90-5421-43F1-8BB1-0AC939D643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المقدمة</vt:lpstr>
      <vt:lpstr>التقديم</vt:lpstr>
      <vt:lpstr>Bank</vt:lpstr>
      <vt:lpstr>79</vt:lpstr>
      <vt:lpstr>80</vt:lpstr>
      <vt:lpstr>81</vt:lpstr>
      <vt:lpstr>82</vt:lpstr>
      <vt:lpstr>83</vt:lpstr>
      <vt:lpstr>84</vt:lpstr>
      <vt:lpstr>85</vt:lpstr>
      <vt:lpstr>86</vt:lpstr>
      <vt:lpstr>INSURANCE</vt:lpstr>
      <vt:lpstr>87</vt:lpstr>
      <vt:lpstr>88</vt:lpstr>
      <vt:lpstr>Gr_24</vt:lpstr>
      <vt:lpstr>89</vt:lpstr>
      <vt:lpstr>Gr_25</vt:lpstr>
      <vt:lpstr>90</vt:lpstr>
      <vt:lpstr>91</vt:lpstr>
      <vt:lpstr>GR_26</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Bank!Print_Area</vt:lpstr>
      <vt:lpstr>Gr_24!Print_Area</vt:lpstr>
      <vt:lpstr>Gr_25!Print_Area</vt:lpstr>
      <vt:lpstr>GR_26!Print_Area</vt:lpstr>
      <vt:lpstr>INSURANCE!Print_Area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Banks,Insurance&amp;nbsp; chapter 10 -2016</dc:title>
  <dc:creator>Mr. Sabir</dc:creator>
  <cp:keywords/>
  <cp:lastModifiedBy>Saber Abd El_Zaher</cp:lastModifiedBy>
  <cp:lastPrinted>2017-08-29T05:17:04Z</cp:lastPrinted>
  <dcterms:created xsi:type="dcterms:W3CDTF">1998-01-05T07:20:42Z</dcterms:created>
  <dcterms:modified xsi:type="dcterms:W3CDTF">2017-08-29T05:21:27Z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Banks,Insurance&amp;nbsp; chapter 10 -2016</vt:lpwstr>
  </property>
</Properties>
</file>